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abdelfa\Desktop\Personal Documents\Chartenia\Free Download\"/>
    </mc:Choice>
  </mc:AlternateContent>
  <xr:revisionPtr revIDLastSave="0" documentId="13_ncr:1_{C7EDFEBD-1E83-47DE-8EC5-13B9485E9379}" xr6:coauthVersionLast="47" xr6:coauthVersionMax="47" xr10:uidLastSave="{00000000-0000-0000-0000-000000000000}"/>
  <bookViews>
    <workbookView xWindow="-120" yWindow="-120" windowWidth="29040" windowHeight="15840" tabRatio="782" xr2:uid="{00000000-000D-0000-FFFF-FFFF00000000}"/>
  </bookViews>
  <sheets>
    <sheet name="Home" sheetId="62" r:id="rId1"/>
    <sheet name="Dashboard" sheetId="61" r:id="rId2"/>
    <sheet name="Time Schedule Input" sheetId="12" r:id="rId3"/>
    <sheet name="S-Curve Data Input Overall" sheetId="7" r:id="rId4"/>
  </sheets>
  <definedNames>
    <definedName name="HO">Home!$L$41</definedName>
    <definedName name="_xlnm.Print_Area" localSheetId="1">Dashboard!$S$26:$EV$111</definedName>
    <definedName name="_xlnm.Print_Area" localSheetId="3">'S-Curve Data Input Overall'!$A$1:$U$29</definedName>
    <definedName name="_xlnm.Print_Area" localSheetId="2">'Time Schedule Input'!$A$1:$V$11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7" l="1"/>
  <c r="F4" i="7"/>
  <c r="F5" i="7"/>
  <c r="F6" i="7"/>
  <c r="F7" i="7"/>
  <c r="F8" i="7"/>
  <c r="F9" i="7"/>
  <c r="F10" i="7"/>
  <c r="F11" i="7"/>
  <c r="F12" i="7"/>
  <c r="F13" i="7"/>
  <c r="F14" i="7"/>
  <c r="F15" i="7"/>
  <c r="F16" i="7"/>
  <c r="F17" i="7"/>
  <c r="F18" i="7"/>
  <c r="F19" i="7"/>
  <c r="F20" i="7"/>
  <c r="F21" i="7"/>
  <c r="F22" i="7"/>
  <c r="F23" i="7"/>
  <c r="F24" i="7"/>
  <c r="F25" i="7"/>
  <c r="F26" i="7"/>
  <c r="F27" i="7"/>
  <c r="F28" i="7"/>
  <c r="F29" i="7"/>
  <c r="F2" i="7"/>
  <c r="E4" i="7"/>
  <c r="E5" i="7" s="1"/>
  <c r="E6" i="7" s="1"/>
  <c r="E7" i="7" s="1"/>
  <c r="E8" i="7" s="1"/>
  <c r="E9" i="7" s="1"/>
  <c r="E10" i="7" s="1"/>
  <c r="E11" i="7" s="1"/>
  <c r="E12" i="7" s="1"/>
  <c r="E13" i="7" s="1"/>
  <c r="E14" i="7" s="1"/>
  <c r="E15" i="7" s="1"/>
  <c r="E16" i="7" s="1"/>
  <c r="E17" i="7" s="1"/>
  <c r="E18" i="7" s="1"/>
  <c r="E19" i="7" s="1"/>
  <c r="E20" i="7" s="1"/>
  <c r="E21" i="7" s="1"/>
  <c r="E22" i="7" s="1"/>
  <c r="E23" i="7" s="1"/>
  <c r="E24" i="7" s="1"/>
  <c r="E25" i="7" s="1"/>
  <c r="E26" i="7" s="1"/>
  <c r="E27" i="7" s="1"/>
  <c r="E28" i="7" s="1"/>
  <c r="E29" i="7"/>
  <c r="E3" i="7"/>
  <c r="E2" i="7"/>
  <c r="D4" i="7"/>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 i="7"/>
  <c r="D2" i="7"/>
  <c r="K29" i="7"/>
  <c r="K2" i="7"/>
  <c r="K3" i="7" s="1"/>
  <c r="K4" i="7" s="1"/>
  <c r="K5" i="7" s="1"/>
  <c r="K6" i="7" s="1"/>
  <c r="K7" i="7" s="1"/>
  <c r="K8" i="7" s="1"/>
  <c r="K9" i="7" s="1"/>
  <c r="K10" i="7" s="1"/>
  <c r="K11" i="7" s="1"/>
  <c r="K12" i="7" s="1"/>
  <c r="K13" i="7" s="1"/>
  <c r="K14" i="7" s="1"/>
  <c r="K15" i="7" s="1"/>
  <c r="K16" i="7" s="1"/>
  <c r="K17" i="7" s="1"/>
  <c r="K18" i="7" s="1"/>
  <c r="K19" i="7" s="1"/>
  <c r="K20" i="7" s="1"/>
  <c r="K21" i="7" s="1"/>
  <c r="K22" i="7" s="1"/>
  <c r="K23" i="7" s="1"/>
  <c r="K24" i="7" s="1"/>
  <c r="K25" i="7" s="1"/>
  <c r="K26" i="7" s="1"/>
  <c r="K27" i="7" s="1"/>
  <c r="K28" i="7" s="1"/>
  <c r="J2" i="7"/>
  <c r="J3" i="7" s="1"/>
  <c r="J4" i="7" s="1"/>
  <c r="J5" i="7" s="1"/>
  <c r="J6" i="7" s="1"/>
  <c r="J7" i="7" s="1"/>
  <c r="J8" i="7" s="1"/>
  <c r="J9" i="7" s="1"/>
  <c r="J10" i="7" s="1"/>
  <c r="J11" i="7" s="1"/>
  <c r="J12" i="7" s="1"/>
  <c r="J13" i="7" s="1"/>
  <c r="J14" i="7" s="1"/>
  <c r="J15" i="7" s="1"/>
  <c r="J16" i="7" s="1"/>
  <c r="J17" i="7" s="1"/>
  <c r="J18" i="7" s="1"/>
  <c r="J19" i="7" s="1"/>
  <c r="J20" i="7" s="1"/>
  <c r="J21" i="7" s="1"/>
  <c r="J22" i="7" s="1"/>
  <c r="J23" i="7" s="1"/>
  <c r="J24" i="7" s="1"/>
  <c r="J25" i="7" s="1"/>
  <c r="J26" i="7" s="1"/>
  <c r="J27" i="7" s="1"/>
  <c r="J28" i="7" s="1"/>
  <c r="J29" i="7" s="1"/>
  <c r="L3" i="7"/>
  <c r="O2" i="12"/>
  <c r="M2" i="12"/>
  <c r="P2" i="12" s="1"/>
  <c r="Q2" i="12" s="1"/>
  <c r="L2" i="12"/>
  <c r="K2" i="12"/>
  <c r="N41" i="62"/>
  <c r="L41" i="62" s="1"/>
  <c r="B1" i="62"/>
  <c r="C1" i="62" s="1"/>
  <c r="D1" i="62" s="1"/>
  <c r="J8" i="62" s="1"/>
  <c r="L2" i="7"/>
  <c r="I2" i="7"/>
  <c r="H2" i="7"/>
  <c r="O5" i="7"/>
  <c r="L3" i="12"/>
  <c r="O3" i="12"/>
  <c r="L4" i="12"/>
  <c r="O4" i="12"/>
  <c r="L6" i="12"/>
  <c r="O6" i="12"/>
  <c r="R6" i="12" s="1"/>
  <c r="L7" i="12"/>
  <c r="O7" i="12"/>
  <c r="L8" i="12"/>
  <c r="O8" i="12"/>
  <c r="R8" i="12" s="1"/>
  <c r="L9" i="12"/>
  <c r="O9" i="12"/>
  <c r="L10" i="12"/>
  <c r="O10" i="12"/>
  <c r="R10" i="12" s="1"/>
  <c r="L11" i="12"/>
  <c r="O11" i="12"/>
  <c r="N2" i="12" l="1"/>
  <c r="R9" i="12"/>
  <c r="R7" i="12"/>
  <c r="R2" i="12"/>
  <c r="O5" i="12"/>
  <c r="L5" i="12"/>
  <c r="R11" i="12"/>
  <c r="R4" i="12"/>
  <c r="R3" i="12"/>
  <c r="N2" i="7"/>
  <c r="V2" i="12" l="1"/>
  <c r="V4" i="12" s="1"/>
  <c r="R5" i="12"/>
  <c r="T3" i="12"/>
  <c r="T4" i="12"/>
  <c r="T5" i="12"/>
  <c r="T6" i="12"/>
  <c r="T7" i="12"/>
  <c r="T8" i="12"/>
  <c r="T9" i="12"/>
  <c r="T10" i="12"/>
  <c r="T11" i="12"/>
  <c r="S3" i="12" l="1"/>
  <c r="S4" i="12"/>
  <c r="S5" i="12"/>
  <c r="S6" i="12"/>
  <c r="S7" i="12"/>
  <c r="S8" i="12"/>
  <c r="S9" i="12"/>
  <c r="S10" i="12"/>
  <c r="S11" i="12"/>
  <c r="J3" i="12"/>
  <c r="J4" i="12"/>
  <c r="J5" i="12"/>
  <c r="J6" i="12"/>
  <c r="J7" i="12"/>
  <c r="J8" i="12"/>
  <c r="J9" i="12"/>
  <c r="J10" i="12"/>
  <c r="J11" i="12"/>
  <c r="H3" i="12"/>
  <c r="H4" i="12"/>
  <c r="H5" i="12"/>
  <c r="H6" i="12"/>
  <c r="H7" i="12"/>
  <c r="H8" i="12"/>
  <c r="H9" i="12"/>
  <c r="H10" i="12"/>
  <c r="H11" i="12"/>
  <c r="I19" i="7"/>
  <c r="I20" i="7"/>
  <c r="I21" i="7"/>
  <c r="I22" i="7"/>
  <c r="I23" i="7"/>
  <c r="I24" i="7"/>
  <c r="I27" i="7"/>
  <c r="I28" i="7"/>
  <c r="I4" i="7"/>
  <c r="I5" i="7"/>
  <c r="I6" i="7"/>
  <c r="I7" i="7"/>
  <c r="I8" i="7"/>
  <c r="I9" i="7"/>
  <c r="I10" i="7"/>
  <c r="I11" i="7"/>
  <c r="I12" i="7"/>
  <c r="I16" i="7"/>
  <c r="I17" i="7"/>
  <c r="I18" i="7"/>
  <c r="I25" i="7"/>
  <c r="I26" i="7"/>
  <c r="I29" i="7"/>
  <c r="I3" i="7"/>
  <c r="I15" i="7"/>
  <c r="I13" i="7"/>
  <c r="I14" i="7"/>
  <c r="G26" i="7" l="1"/>
  <c r="G27" i="7"/>
  <c r="G28" i="7"/>
  <c r="G29" i="7"/>
  <c r="L29" i="7" l="1"/>
  <c r="L21" i="7"/>
  <c r="L13" i="7"/>
  <c r="L5" i="7"/>
  <c r="L28" i="7"/>
  <c r="L20" i="7"/>
  <c r="L12" i="7"/>
  <c r="L4" i="7"/>
  <c r="L19" i="7"/>
  <c r="L11" i="7"/>
  <c r="L27" i="7"/>
  <c r="L26" i="7"/>
  <c r="L18" i="7"/>
  <c r="L10" i="7"/>
  <c r="L24" i="7"/>
  <c r="L16" i="7"/>
  <c r="L8" i="7"/>
  <c r="L25" i="7"/>
  <c r="L23" i="7"/>
  <c r="L15" i="7"/>
  <c r="L7" i="7"/>
  <c r="L17" i="7"/>
  <c r="L22" i="7"/>
  <c r="L14" i="7"/>
  <c r="L6" i="7"/>
  <c r="L9" i="7"/>
  <c r="N19" i="7" l="1"/>
  <c r="N15" i="7"/>
  <c r="N14" i="7"/>
  <c r="N12" i="7"/>
  <c r="N6" i="7"/>
  <c r="N4" i="7"/>
  <c r="N3" i="7"/>
  <c r="N28" i="7"/>
  <c r="N29" i="7"/>
  <c r="N11" i="7"/>
  <c r="N20" i="7"/>
  <c r="N21" i="7"/>
  <c r="N22" i="7"/>
  <c r="N23" i="7"/>
  <c r="N24" i="7"/>
  <c r="N25" i="7"/>
  <c r="N26" i="7"/>
  <c r="N27" i="7"/>
  <c r="K3" i="12"/>
  <c r="M3" i="12" s="1"/>
  <c r="G2" i="7"/>
  <c r="P3" i="12" l="1"/>
  <c r="Q3" i="12" s="1"/>
  <c r="N3" i="12"/>
  <c r="O4" i="7"/>
  <c r="N13" i="7"/>
  <c r="N5" i="7"/>
  <c r="N16" i="7"/>
  <c r="N17" i="7"/>
  <c r="N9" i="7"/>
  <c r="N8" i="7"/>
  <c r="N7" i="7"/>
  <c r="N18" i="7"/>
  <c r="N10" i="7"/>
  <c r="K4" i="12"/>
  <c r="M4" i="12" s="1"/>
  <c r="H29" i="7"/>
  <c r="H28" i="7"/>
  <c r="H27" i="7"/>
  <c r="H26" i="7"/>
  <c r="H25" i="7"/>
  <c r="H24" i="7"/>
  <c r="H23" i="7"/>
  <c r="H22" i="7"/>
  <c r="H21" i="7"/>
  <c r="H20" i="7"/>
  <c r="H19" i="7"/>
  <c r="H18" i="7"/>
  <c r="H17" i="7"/>
  <c r="H16" i="7"/>
  <c r="H15" i="7"/>
  <c r="H14" i="7"/>
  <c r="H13" i="7"/>
  <c r="H12" i="7"/>
  <c r="H11" i="7"/>
  <c r="H10" i="7"/>
  <c r="W5" i="7" s="1"/>
  <c r="H9" i="7"/>
  <c r="H8" i="7"/>
  <c r="H7" i="7"/>
  <c r="H6" i="7"/>
  <c r="H5" i="7"/>
  <c r="H4" i="7"/>
  <c r="H3" i="7"/>
  <c r="P4" i="12" l="1"/>
  <c r="Q4" i="12" s="1"/>
  <c r="N4" i="12"/>
  <c r="O3" i="7"/>
  <c r="W4" i="7"/>
  <c r="G3" i="7"/>
  <c r="M3" i="7"/>
  <c r="M2" i="7"/>
  <c r="K5" i="12"/>
  <c r="M5" i="12" s="1"/>
  <c r="P5" i="12" l="1"/>
  <c r="Q5" i="12" s="1"/>
  <c r="N5" i="12"/>
  <c r="O2" i="7"/>
  <c r="W3" i="7"/>
  <c r="G4" i="7"/>
  <c r="K6" i="12"/>
  <c r="K7" i="12" l="1"/>
  <c r="M6" i="12"/>
  <c r="W2" i="7"/>
  <c r="G5" i="7"/>
  <c r="Q2" i="7"/>
  <c r="R2" i="7" s="1"/>
  <c r="M5" i="7"/>
  <c r="M4" i="7"/>
  <c r="M6" i="7"/>
  <c r="P6" i="12" l="1"/>
  <c r="Q6" i="12" s="1"/>
  <c r="N6" i="12"/>
  <c r="K8" i="12"/>
  <c r="M7" i="12"/>
  <c r="G6" i="7"/>
  <c r="Q3" i="7"/>
  <c r="R3" i="7" s="1"/>
  <c r="M7" i="7"/>
  <c r="K9" i="12" l="1"/>
  <c r="M8" i="12"/>
  <c r="P7" i="12"/>
  <c r="Q7" i="12" s="1"/>
  <c r="N7" i="12"/>
  <c r="G7" i="7"/>
  <c r="V2" i="7" s="1"/>
  <c r="Q4" i="7"/>
  <c r="R4" i="7" s="1"/>
  <c r="M8" i="7"/>
  <c r="P8" i="12" l="1"/>
  <c r="Q8" i="12" s="1"/>
  <c r="N8" i="12"/>
  <c r="K10" i="12"/>
  <c r="M9" i="12"/>
  <c r="G8" i="7"/>
  <c r="V3" i="7" s="1"/>
  <c r="Q5" i="7"/>
  <c r="H2" i="12" s="1"/>
  <c r="M9" i="7"/>
  <c r="N9" i="12" l="1"/>
  <c r="P9" i="12"/>
  <c r="Q9" i="12" s="1"/>
  <c r="K11" i="12"/>
  <c r="M11" i="12" s="1"/>
  <c r="M10" i="12"/>
  <c r="R5" i="7"/>
  <c r="G9" i="7"/>
  <c r="V4" i="7" s="1"/>
  <c r="M10" i="7"/>
  <c r="P10" i="12" l="1"/>
  <c r="Q10" i="12" s="1"/>
  <c r="N10" i="12"/>
  <c r="P11" i="12"/>
  <c r="Q11" i="12" s="1"/>
  <c r="N11" i="12"/>
  <c r="G10" i="7"/>
  <c r="M11" i="7"/>
  <c r="V5" i="7" l="1"/>
  <c r="G11" i="7"/>
  <c r="P5" i="7" s="1"/>
  <c r="M12" i="7" l="1"/>
  <c r="S5" i="7"/>
  <c r="G12" i="7"/>
  <c r="M13" i="7"/>
  <c r="S2" i="12" l="1"/>
  <c r="T2" i="12"/>
  <c r="J2" i="12"/>
  <c r="G13" i="7"/>
  <c r="M14" i="7"/>
  <c r="G14" i="7" l="1"/>
  <c r="M15" i="7"/>
  <c r="G15" i="7" l="1"/>
  <c r="M16" i="7"/>
  <c r="G16" i="7" l="1"/>
  <c r="G17" i="7" l="1"/>
  <c r="M17" i="7"/>
  <c r="S2" i="7"/>
  <c r="U2" i="7" l="1"/>
  <c r="T2" i="7"/>
  <c r="G18" i="7"/>
  <c r="M18" i="7"/>
  <c r="S3" i="7"/>
  <c r="P2" i="7"/>
  <c r="U3" i="7" l="1"/>
  <c r="T3" i="7"/>
  <c r="G19" i="7"/>
  <c r="P3" i="7"/>
  <c r="M19" i="7"/>
  <c r="S4" i="7"/>
  <c r="U4" i="7" l="1"/>
  <c r="T4" i="7"/>
  <c r="P4" i="7"/>
  <c r="G20" i="7"/>
  <c r="M21" i="7"/>
  <c r="T5" i="7"/>
  <c r="M20" i="7"/>
  <c r="G21" i="7" l="1"/>
  <c r="M22" i="7"/>
  <c r="U5" i="7"/>
  <c r="G22" i="7" l="1"/>
  <c r="M23" i="7"/>
  <c r="G23" i="7" l="1"/>
  <c r="M24" i="7"/>
  <c r="G24" i="7" l="1"/>
  <c r="M25" i="7"/>
  <c r="G25" i="7" l="1"/>
  <c r="M26" i="7"/>
  <c r="M27" i="7" l="1"/>
  <c r="M28" i="7" l="1"/>
  <c r="M29" i="7"/>
</calcChain>
</file>

<file path=xl/sharedStrings.xml><?xml version="1.0" encoding="utf-8"?>
<sst xmlns="http://schemas.openxmlformats.org/spreadsheetml/2006/main" count="69" uniqueCount="65">
  <si>
    <t>Original Duration</t>
  </si>
  <si>
    <t>% Actual</t>
  </si>
  <si>
    <t>Months</t>
  </si>
  <si>
    <t>SPI</t>
  </si>
  <si>
    <t>Project Overall</t>
  </si>
  <si>
    <t>Data Date</t>
  </si>
  <si>
    <t>Elapsed Duration</t>
  </si>
  <si>
    <t>Remaining Duration</t>
  </si>
  <si>
    <t>Sr.</t>
  </si>
  <si>
    <t>Planned Start</t>
  </si>
  <si>
    <t>A/F Start</t>
  </si>
  <si>
    <t>A/F Finish</t>
  </si>
  <si>
    <t xml:space="preserve">% Planned </t>
  </si>
  <si>
    <t>% Planned Balance</t>
  </si>
  <si>
    <t>% Elapsed Time</t>
  </si>
  <si>
    <t>% Remaining Time</t>
  </si>
  <si>
    <t>Monthly Planned Value</t>
  </si>
  <si>
    <t>Monthly Actual Value</t>
  </si>
  <si>
    <t>Cumulative Planned Value</t>
  </si>
  <si>
    <t>Cumulative Actual Value</t>
  </si>
  <si>
    <t>Schedule
 Variance</t>
  </si>
  <si>
    <t>% Monthly Planned Value</t>
  </si>
  <si>
    <t>% Monthly Actual Value</t>
  </si>
  <si>
    <t>Elapsed Months</t>
  </si>
  <si>
    <t>Months of SPI</t>
  </si>
  <si>
    <t>% Mothly Schedule
 Variance</t>
  </si>
  <si>
    <t>% Cumulative Schedule Variance</t>
  </si>
  <si>
    <t>% Planned</t>
  </si>
  <si>
    <t>% Variance</t>
  </si>
  <si>
    <t>Delay</t>
  </si>
  <si>
    <t>SPI 4 M LB</t>
  </si>
  <si>
    <t>% Variance 4MLB</t>
  </si>
  <si>
    <t>Items</t>
  </si>
  <si>
    <t>% Actual Remaining</t>
  </si>
  <si>
    <t>% planned Remaining</t>
  </si>
  <si>
    <t xml:space="preserve">% Actual </t>
  </si>
  <si>
    <t>% Actual Balance</t>
  </si>
  <si>
    <t>% Time Delay</t>
  </si>
  <si>
    <t>% Monthly Planned</t>
  </si>
  <si>
    <t>%Monthly Actual</t>
  </si>
  <si>
    <t>Pl. Finish</t>
  </si>
  <si>
    <t>Clock</t>
  </si>
  <si>
    <t>Needle</t>
  </si>
  <si>
    <t>Engineering</t>
  </si>
  <si>
    <t>Procurement</t>
  </si>
  <si>
    <t>Construction</t>
  </si>
  <si>
    <t>Main Package 1</t>
  </si>
  <si>
    <t>Main Package 2</t>
  </si>
  <si>
    <t>Main Package 3</t>
  </si>
  <si>
    <t>Main Package 4</t>
  </si>
  <si>
    <t>Main Package 5</t>
  </si>
  <si>
    <t>Main Package 6</t>
  </si>
  <si>
    <r>
      <rPr>
        <sz val="12"/>
        <color theme="3" tint="-0.249977111117893"/>
        <rFont val="Arial"/>
        <family val="2"/>
      </rPr>
      <t>This Report Is Owned By:</t>
    </r>
    <r>
      <rPr>
        <sz val="20"/>
        <color theme="3" tint="-0.249977111117893"/>
        <rFont val="Arial"/>
        <family val="2"/>
      </rPr>
      <t xml:space="preserve">
www.chartenia.com</t>
    </r>
  </si>
  <si>
    <t>Project Name</t>
  </si>
  <si>
    <t>Building Best Project</t>
  </si>
  <si>
    <t>Report Date</t>
  </si>
  <si>
    <t>Cut-Off Date</t>
  </si>
  <si>
    <t>Prepared By</t>
  </si>
  <si>
    <t>Chartenia Project Control</t>
  </si>
  <si>
    <t>Company Name</t>
  </si>
  <si>
    <t>Revesion No</t>
  </si>
  <si>
    <t>Rev.00</t>
  </si>
  <si>
    <r>
      <rPr>
        <b/>
        <sz val="9"/>
        <color rgb="FFFF0000"/>
        <rFont val="Arial"/>
        <family val="2"/>
      </rPr>
      <t>Warning:</t>
    </r>
    <r>
      <rPr>
        <sz val="9"/>
        <color theme="1"/>
        <rFont val="Arial"/>
        <family val="2"/>
      </rPr>
      <t xml:space="preserve"> This Document belongs to chartenia, LLC. Purchasing this document does not mean that the buyer can take the ownership of the design, formulas, and the ideas included in this document as they will remain under the sole ownership of Chartenia, LLC. The user of this document will not attempt to waive any of Chartenia's rights by taking the ownership of this document, give for free, resell to others, or republishing it under his/her name, or changing any of the document's access security rights. 
This document is copyrighted to Chartenia, LLC. 
If you have any questions, please contact us:
www.chartenia.com
info@chartenia.com</t>
    </r>
  </si>
  <si>
    <t>This Report Is Owned By:
www.chartenia.com</t>
  </si>
  <si>
    <t>Verification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</si>
</sst>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F800]dddd\,\ mmmm\ dd\,\ yyyy"/>
  </numFmts>
  <fonts count="27" x14ac:knownFonts="1">
    <font>
      <sz val="11"/>
      <color theme="1"/>
      <name val="Calibri"/>
      <family val="2"/>
      <scheme val="minor"/>
    </font>
    <font>
      <sz val="8"/>
      <name val="Calibri"/>
      <family val="2"/>
      <scheme val="minor"/>
    </font>
    <font>
      <sz val="11"/>
      <color theme="1"/>
      <name val="Calibri"/>
      <family val="2"/>
      <scheme val="minor"/>
    </font>
    <font>
      <b/>
      <sz val="10"/>
      <color theme="1"/>
      <name val="Arial Narrow"/>
      <family val="2"/>
    </font>
    <font>
      <sz val="11"/>
      <color theme="1"/>
      <name val="Arial Narrow"/>
      <family val="2"/>
    </font>
    <font>
      <sz val="10"/>
      <color theme="1"/>
      <name val="Arial Narrow"/>
      <family val="2"/>
    </font>
    <font>
      <b/>
      <sz val="11"/>
      <color theme="0"/>
      <name val="Arial Narrow"/>
      <family val="2"/>
    </font>
    <font>
      <sz val="32"/>
      <color theme="1"/>
      <name val="Calibri"/>
      <family val="2"/>
      <scheme val="minor"/>
    </font>
    <font>
      <b/>
      <sz val="51"/>
      <color theme="1" tint="0.249977111117893"/>
      <name val="Calibri"/>
      <family val="2"/>
      <scheme val="minor"/>
    </font>
    <font>
      <b/>
      <sz val="51"/>
      <color theme="0"/>
      <name val="Calibri"/>
      <family val="2"/>
      <scheme val="minor"/>
    </font>
    <font>
      <sz val="11"/>
      <color rgb="FFFF0000"/>
      <name val="Calibri"/>
      <family val="2"/>
      <scheme val="minor"/>
    </font>
    <font>
      <sz val="11"/>
      <color theme="0"/>
      <name val="Calibri"/>
      <family val="2"/>
      <scheme val="minor"/>
    </font>
    <font>
      <u/>
      <sz val="11"/>
      <color theme="10"/>
      <name val="Calibri"/>
      <family val="2"/>
      <scheme val="minor"/>
    </font>
    <font>
      <sz val="11"/>
      <color theme="0" tint="-4.9989318521683403E-2"/>
      <name val="Calibri"/>
      <family val="2"/>
      <scheme val="minor"/>
    </font>
    <font>
      <sz val="11"/>
      <color theme="3" tint="-0.249977111117893"/>
      <name val="Calibri"/>
      <family val="2"/>
      <scheme val="minor"/>
    </font>
    <font>
      <b/>
      <sz val="70"/>
      <color theme="3" tint="-0.249977111117893"/>
      <name val="Arial"/>
      <family val="2"/>
    </font>
    <font>
      <sz val="20"/>
      <color theme="3" tint="-0.249977111117893"/>
      <name val="Arial"/>
      <family val="2"/>
    </font>
    <font>
      <sz val="12"/>
      <color theme="3" tint="-0.249977111117893"/>
      <name val="Arial"/>
      <family val="2"/>
    </font>
    <font>
      <b/>
      <sz val="20"/>
      <color theme="3" tint="-0.249977111117893"/>
      <name val="Arial"/>
      <family val="2"/>
    </font>
    <font>
      <b/>
      <sz val="26"/>
      <color theme="3" tint="-0.249977111117893"/>
      <name val="Arial"/>
      <family val="2"/>
    </font>
    <font>
      <b/>
      <sz val="12"/>
      <color theme="1"/>
      <name val="Arial"/>
      <family val="2"/>
    </font>
    <font>
      <sz val="11"/>
      <color theme="1"/>
      <name val="Arial"/>
      <family val="2"/>
    </font>
    <font>
      <sz val="9"/>
      <color theme="1"/>
      <name val="Arial"/>
      <family val="2"/>
    </font>
    <font>
      <b/>
      <sz val="9"/>
      <color rgb="FFFF0000"/>
      <name val="Arial"/>
      <family val="2"/>
    </font>
    <font>
      <sz val="12"/>
      <color theme="0" tint="-4.9989318521683403E-2"/>
      <name val="Arial"/>
      <family val="2"/>
    </font>
    <font>
      <b/>
      <sz val="20"/>
      <color theme="0" tint="-4.9989318521683403E-2"/>
      <name val="Arial"/>
      <family val="2"/>
    </font>
    <font>
      <sz val="8"/>
      <color theme="0" tint="-4.9989318521683403E-2"/>
      <name val="Arial Narrow"/>
      <family val="2"/>
    </font>
  </fonts>
  <fills count="1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B3FFD5"/>
        <bgColor indexed="64"/>
      </patternFill>
    </fill>
    <fill>
      <patternFill patternType="solid">
        <fgColor rgb="FFE4E1DC"/>
        <bgColor indexed="64"/>
      </patternFill>
    </fill>
    <fill>
      <patternFill patternType="solid">
        <fgColor rgb="FFD3F0FD"/>
        <bgColor indexed="64"/>
      </patternFill>
    </fill>
    <fill>
      <patternFill patternType="solid">
        <fgColor rgb="FFE8F7FE"/>
        <bgColor indexed="64"/>
      </patternFill>
    </fill>
    <fill>
      <patternFill patternType="solid">
        <fgColor rgb="FFFFF9E7"/>
        <bgColor indexed="64"/>
      </patternFill>
    </fill>
    <fill>
      <patternFill patternType="solid">
        <fgColor rgb="FFF9F9F9"/>
        <bgColor indexed="64"/>
      </patternFill>
    </fill>
    <fill>
      <patternFill patternType="solid">
        <fgColor theme="3" tint="-0.249977111117893"/>
        <bgColor indexed="64"/>
      </patternFill>
    </fill>
    <fill>
      <patternFill patternType="solid">
        <fgColor rgb="FFFF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cellStyleXfs>
  <cellXfs count="131">
    <xf numFmtId="0" fontId="0" fillId="0" borderId="0" xfId="0"/>
    <xf numFmtId="0" fontId="0" fillId="2" borderId="0" xfId="0" applyFill="1"/>
    <xf numFmtId="0" fontId="4" fillId="0" borderId="0" xfId="0" applyFont="1" applyAlignment="1">
      <alignment horizontal="center"/>
    </xf>
    <xf numFmtId="0" fontId="0" fillId="6" borderId="0" xfId="0" applyFill="1"/>
    <xf numFmtId="0" fontId="6" fillId="5" borderId="5" xfId="0" applyFont="1" applyFill="1" applyBorder="1" applyAlignment="1">
      <alignment horizontal="center" vertical="center" wrapText="1"/>
    </xf>
    <xf numFmtId="4" fontId="4" fillId="7" borderId="1" xfId="0" applyNumberFormat="1" applyFont="1" applyFill="1" applyBorder="1" applyAlignment="1">
      <alignment horizontal="center"/>
    </xf>
    <xf numFmtId="10" fontId="4" fillId="7" borderId="1" xfId="1" applyNumberFormat="1" applyFont="1" applyFill="1" applyBorder="1" applyAlignment="1">
      <alignment horizontal="center"/>
    </xf>
    <xf numFmtId="0" fontId="0" fillId="6" borderId="0" xfId="0" applyFill="1" applyBorder="1"/>
    <xf numFmtId="0" fontId="0" fillId="0" borderId="0" xfId="0" applyBorder="1"/>
    <xf numFmtId="0" fontId="0" fillId="0" borderId="6" xfId="0" applyBorder="1"/>
    <xf numFmtId="0" fontId="0" fillId="0" borderId="4" xfId="0" applyBorder="1"/>
    <xf numFmtId="0" fontId="7" fillId="6" borderId="0" xfId="0" applyFont="1" applyFill="1" applyBorder="1"/>
    <xf numFmtId="0" fontId="7" fillId="6" borderId="6" xfId="0" applyFont="1" applyFill="1" applyBorder="1"/>
    <xf numFmtId="0" fontId="7" fillId="6" borderId="4" xfId="0" applyFont="1" applyFill="1" applyBorder="1"/>
    <xf numFmtId="0" fontId="7" fillId="6" borderId="0" xfId="0" applyFont="1" applyFill="1"/>
    <xf numFmtId="0" fontId="7" fillId="2" borderId="0" xfId="0" applyFont="1" applyFill="1" applyBorder="1"/>
    <xf numFmtId="0" fontId="0" fillId="2" borderId="0" xfId="0" applyFill="1" applyBorder="1"/>
    <xf numFmtId="15" fontId="0" fillId="0" borderId="0" xfId="0" applyNumberFormat="1"/>
    <xf numFmtId="4" fontId="0" fillId="0" borderId="0" xfId="0" applyNumberFormat="1"/>
    <xf numFmtId="10" fontId="0" fillId="0" borderId="0" xfId="0" applyNumberFormat="1"/>
    <xf numFmtId="9" fontId="0" fillId="0" borderId="0" xfId="0" applyNumberFormat="1"/>
    <xf numFmtId="4" fontId="4" fillId="0" borderId="0" xfId="0" applyNumberFormat="1" applyFont="1" applyAlignment="1">
      <alignment horizontal="center"/>
    </xf>
    <xf numFmtId="43" fontId="4" fillId="0" borderId="0" xfId="2" applyFont="1" applyAlignment="1">
      <alignment horizontal="center"/>
    </xf>
    <xf numFmtId="43" fontId="4" fillId="0" borderId="0" xfId="0" applyNumberFormat="1" applyFont="1" applyAlignment="1">
      <alignment horizontal="center"/>
    </xf>
    <xf numFmtId="4" fontId="4" fillId="7" borderId="0" xfId="0" applyNumberFormat="1" applyFont="1" applyFill="1" applyBorder="1" applyAlignment="1">
      <alignment horizontal="center"/>
    </xf>
    <xf numFmtId="0" fontId="7" fillId="2" borderId="0" xfId="0" applyFont="1" applyFill="1"/>
    <xf numFmtId="0" fontId="0" fillId="9" borderId="0" xfId="0" applyFill="1"/>
    <xf numFmtId="0" fontId="7" fillId="9" borderId="0" xfId="0" applyFont="1" applyFill="1" applyBorder="1"/>
    <xf numFmtId="0" fontId="7" fillId="9" borderId="0" xfId="0" applyFont="1" applyFill="1"/>
    <xf numFmtId="0" fontId="0" fillId="3" borderId="0" xfId="0" applyFill="1"/>
    <xf numFmtId="0" fontId="0" fillId="4" borderId="0" xfId="0" applyFill="1"/>
    <xf numFmtId="0" fontId="0" fillId="4" borderId="0" xfId="0" applyFill="1" applyBorder="1"/>
    <xf numFmtId="0" fontId="0" fillId="8" borderId="0" xfId="0" applyFill="1"/>
    <xf numFmtId="0" fontId="0" fillId="8" borderId="0" xfId="0" applyFill="1" applyBorder="1"/>
    <xf numFmtId="0" fontId="0" fillId="10" borderId="0" xfId="0" applyFill="1"/>
    <xf numFmtId="0" fontId="0" fillId="11" borderId="0" xfId="0" applyFill="1"/>
    <xf numFmtId="0" fontId="0" fillId="12" borderId="0" xfId="0" applyFill="1"/>
    <xf numFmtId="0" fontId="7" fillId="12" borderId="0" xfId="0" applyFont="1" applyFill="1" applyBorder="1"/>
    <xf numFmtId="0" fontId="7" fillId="12" borderId="0" xfId="0" applyFont="1" applyFill="1"/>
    <xf numFmtId="0" fontId="0" fillId="13" borderId="0" xfId="0" applyFill="1"/>
    <xf numFmtId="0" fontId="0" fillId="13" borderId="0" xfId="0" applyFill="1" applyBorder="1"/>
    <xf numFmtId="0" fontId="7" fillId="13" borderId="0" xfId="0" applyFont="1" applyFill="1" applyBorder="1"/>
    <xf numFmtId="0" fontId="7" fillId="13" borderId="0" xfId="0" applyFont="1" applyFill="1"/>
    <xf numFmtId="0" fontId="0" fillId="14" borderId="0" xfId="0" applyFill="1"/>
    <xf numFmtId="0" fontId="0" fillId="14" borderId="0" xfId="0" applyFill="1" applyBorder="1"/>
    <xf numFmtId="0" fontId="7" fillId="14" borderId="0" xfId="0" applyFont="1" applyFill="1" applyBorder="1"/>
    <xf numFmtId="0" fontId="7" fillId="14" borderId="0" xfId="0" applyFont="1" applyFill="1"/>
    <xf numFmtId="0" fontId="9" fillId="6" borderId="0" xfId="0" applyFont="1" applyFill="1" applyBorder="1" applyAlignment="1">
      <alignment vertical="center" wrapText="1"/>
    </xf>
    <xf numFmtId="0" fontId="8" fillId="6" borderId="0" xfId="0" applyFont="1" applyFill="1" applyBorder="1" applyAlignment="1">
      <alignment vertical="center" wrapText="1"/>
    </xf>
    <xf numFmtId="0" fontId="0" fillId="15" borderId="0" xfId="0" applyFill="1"/>
    <xf numFmtId="0" fontId="0" fillId="6" borderId="0" xfId="0" applyFill="1" applyBorder="1" applyAlignment="1">
      <alignment horizontal="center"/>
    </xf>
    <xf numFmtId="0" fontId="13" fillId="16" borderId="0" xfId="0" applyFont="1" applyFill="1"/>
    <xf numFmtId="0" fontId="14" fillId="16" borderId="0" xfId="0" applyFont="1" applyFill="1"/>
    <xf numFmtId="0" fontId="15" fillId="3" borderId="8"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3" xfId="0" applyFont="1" applyFill="1" applyBorder="1" applyAlignment="1">
      <alignment horizontal="center" vertical="center"/>
    </xf>
    <xf numFmtId="0" fontId="0" fillId="17" borderId="0" xfId="0" applyFill="1"/>
    <xf numFmtId="0" fontId="0" fillId="16" borderId="0" xfId="0" applyFill="1"/>
    <xf numFmtId="0" fontId="15" fillId="3" borderId="4" xfId="0" applyFont="1" applyFill="1" applyBorder="1" applyAlignment="1">
      <alignment horizontal="center" vertical="center"/>
    </xf>
    <xf numFmtId="0" fontId="15" fillId="3" borderId="0" xfId="0" applyFont="1" applyFill="1" applyAlignment="1">
      <alignment horizontal="center" vertical="center"/>
    </xf>
    <xf numFmtId="0" fontId="15" fillId="3" borderId="6" xfId="0" applyFont="1" applyFill="1" applyBorder="1" applyAlignment="1">
      <alignment horizontal="center" vertical="center"/>
    </xf>
    <xf numFmtId="0" fontId="11" fillId="16" borderId="0" xfId="0" applyFont="1" applyFill="1"/>
    <xf numFmtId="0" fontId="16" fillId="3" borderId="9" xfId="3" applyFont="1" applyFill="1" applyBorder="1" applyAlignment="1">
      <alignment horizontal="center" vertical="top" wrapText="1"/>
    </xf>
    <xf numFmtId="0" fontId="18" fillId="3" borderId="10" xfId="0" applyFont="1" applyFill="1" applyBorder="1" applyAlignment="1">
      <alignment horizontal="center" vertical="top"/>
    </xf>
    <xf numFmtId="0" fontId="18" fillId="3" borderId="11" xfId="0" applyFont="1" applyFill="1" applyBorder="1" applyAlignment="1">
      <alignment horizontal="center" vertical="top"/>
    </xf>
    <xf numFmtId="0" fontId="19" fillId="6" borderId="8" xfId="0" applyFont="1" applyFill="1" applyBorder="1" applyAlignment="1">
      <alignment horizontal="center" vertical="center"/>
    </xf>
    <xf numFmtId="0" fontId="19" fillId="6" borderId="12" xfId="0" applyFont="1" applyFill="1" applyBorder="1" applyAlignment="1">
      <alignment horizontal="center" vertical="center"/>
    </xf>
    <xf numFmtId="0" fontId="19" fillId="6" borderId="13" xfId="0" applyFont="1" applyFill="1" applyBorder="1" applyAlignment="1">
      <alignment horizontal="center" vertical="center"/>
    </xf>
    <xf numFmtId="0" fontId="19" fillId="6" borderId="4" xfId="0" applyFont="1" applyFill="1" applyBorder="1" applyAlignment="1">
      <alignment horizontal="center" vertical="center"/>
    </xf>
    <xf numFmtId="0" fontId="19" fillId="6" borderId="0" xfId="0" applyFont="1" applyFill="1" applyAlignment="1">
      <alignment horizontal="center" vertical="center"/>
    </xf>
    <xf numFmtId="0" fontId="19" fillId="6" borderId="6" xfId="0" applyFont="1" applyFill="1" applyBorder="1" applyAlignment="1">
      <alignment horizontal="center" vertical="center"/>
    </xf>
    <xf numFmtId="0" fontId="19" fillId="6" borderId="9" xfId="0" applyFont="1" applyFill="1" applyBorder="1" applyAlignment="1">
      <alignment horizontal="center" vertical="center"/>
    </xf>
    <xf numFmtId="0" fontId="19" fillId="6" borderId="10" xfId="0" applyFont="1" applyFill="1" applyBorder="1" applyAlignment="1">
      <alignment horizontal="center" vertical="center"/>
    </xf>
    <xf numFmtId="0" fontId="19" fillId="6" borderId="11" xfId="0" applyFont="1" applyFill="1" applyBorder="1" applyAlignment="1">
      <alignment horizontal="center" vertical="center"/>
    </xf>
    <xf numFmtId="0" fontId="20" fillId="6" borderId="1" xfId="0" applyFont="1" applyFill="1" applyBorder="1" applyAlignment="1" applyProtection="1">
      <alignment horizontal="left" vertical="center" indent="1"/>
      <protection locked="0"/>
    </xf>
    <xf numFmtId="0" fontId="21" fillId="6" borderId="1" xfId="0" applyFont="1" applyFill="1" applyBorder="1" applyAlignment="1" applyProtection="1">
      <alignment horizontal="left" vertical="center" indent="1"/>
      <protection locked="0"/>
    </xf>
    <xf numFmtId="164" fontId="21" fillId="6" borderId="1" xfId="0" applyNumberFormat="1" applyFont="1" applyFill="1" applyBorder="1" applyAlignment="1" applyProtection="1">
      <alignment horizontal="left" vertical="center" indent="1"/>
      <protection locked="0"/>
    </xf>
    <xf numFmtId="0" fontId="20" fillId="6" borderId="2" xfId="0" applyFont="1" applyFill="1" applyBorder="1" applyAlignment="1" applyProtection="1">
      <alignment horizontal="left" vertical="center" indent="1"/>
      <protection locked="0"/>
    </xf>
    <xf numFmtId="0" fontId="20" fillId="6" borderId="14" xfId="0" applyFont="1" applyFill="1" applyBorder="1" applyAlignment="1" applyProtection="1">
      <alignment horizontal="left" vertical="center" indent="1"/>
      <protection locked="0"/>
    </xf>
    <xf numFmtId="0" fontId="20" fillId="6" borderId="7" xfId="0" applyFont="1" applyFill="1" applyBorder="1" applyAlignment="1" applyProtection="1">
      <alignment horizontal="left" vertical="center" indent="1"/>
      <protection locked="0"/>
    </xf>
    <xf numFmtId="0" fontId="22" fillId="6" borderId="0" xfId="0" applyFont="1" applyFill="1" applyAlignment="1">
      <alignment vertical="center" wrapText="1"/>
    </xf>
    <xf numFmtId="0" fontId="22" fillId="17" borderId="0" xfId="0" applyFont="1" applyFill="1" applyAlignment="1">
      <alignment vertical="center" wrapText="1"/>
    </xf>
    <xf numFmtId="0" fontId="22" fillId="6" borderId="8"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22" fillId="6" borderId="0" xfId="0" applyFont="1" applyFill="1" applyAlignment="1">
      <alignment horizontal="center" vertical="center" wrapText="1"/>
    </xf>
    <xf numFmtId="0" fontId="22" fillId="6" borderId="6" xfId="0" applyFont="1" applyFill="1" applyBorder="1" applyAlignment="1">
      <alignment horizontal="center" vertical="center" wrapText="1"/>
    </xf>
    <xf numFmtId="0" fontId="22" fillId="16" borderId="0" xfId="0" applyFont="1" applyFill="1" applyAlignment="1">
      <alignment vertical="center" wrapText="1"/>
    </xf>
    <xf numFmtId="0" fontId="22" fillId="6" borderId="9" xfId="0" applyFont="1" applyFill="1" applyBorder="1" applyAlignment="1">
      <alignment horizontal="center" vertical="center" wrapText="1"/>
    </xf>
    <xf numFmtId="0" fontId="22" fillId="6" borderId="10"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13" fillId="6" borderId="0" xfId="0" applyFont="1" applyFill="1"/>
    <xf numFmtId="0" fontId="10" fillId="6" borderId="0" xfId="0" applyFont="1" applyFill="1"/>
    <xf numFmtId="0" fontId="24" fillId="6" borderId="0" xfId="3" applyFont="1" applyFill="1" applyBorder="1" applyAlignment="1">
      <alignment horizontal="center" vertical="top" wrapText="1"/>
    </xf>
    <xf numFmtId="0" fontId="25" fillId="6" borderId="0" xfId="0" applyFont="1" applyFill="1" applyAlignment="1">
      <alignment horizontal="center" vertical="top"/>
    </xf>
    <xf numFmtId="0" fontId="26" fillId="6" borderId="0" xfId="0" applyFont="1" applyFill="1" applyAlignment="1">
      <alignment horizontal="center" vertical="center"/>
    </xf>
    <xf numFmtId="0" fontId="3" fillId="3" borderId="1" xfId="0" applyFont="1" applyFill="1" applyBorder="1" applyAlignment="1" applyProtection="1">
      <alignment horizontal="left"/>
      <protection locked="0"/>
    </xf>
    <xf numFmtId="15" fontId="4" fillId="8" borderId="1" xfId="0" applyNumberFormat="1" applyFont="1" applyFill="1" applyBorder="1" applyAlignment="1" applyProtection="1">
      <alignment horizontal="center" vertical="center"/>
      <protection locked="0"/>
    </xf>
    <xf numFmtId="0" fontId="3" fillId="8"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left"/>
      <protection locked="0"/>
    </xf>
    <xf numFmtId="9" fontId="4" fillId="8" borderId="1" xfId="1" applyFont="1" applyFill="1" applyBorder="1" applyAlignment="1" applyProtection="1">
      <alignment horizontal="center" vertical="center"/>
      <protection locked="0"/>
    </xf>
    <xf numFmtId="9" fontId="4" fillId="5" borderId="1" xfId="1" applyFont="1" applyFill="1" applyBorder="1" applyAlignment="1" applyProtection="1">
      <alignment horizontal="center" vertical="center"/>
      <protection locked="0"/>
    </xf>
    <xf numFmtId="15" fontId="4" fillId="5" borderId="1" xfId="0" applyNumberFormat="1" applyFont="1" applyFill="1" applyBorder="1" applyAlignment="1" applyProtection="1">
      <alignment horizontal="center" vertical="center"/>
      <protection locked="0"/>
    </xf>
    <xf numFmtId="0" fontId="3" fillId="8" borderId="1" xfId="0" applyFont="1" applyFill="1" applyBorder="1" applyAlignment="1" applyProtection="1">
      <alignment horizontal="center" vertical="center" wrapText="1"/>
      <protection hidden="1"/>
    </xf>
    <xf numFmtId="0" fontId="3" fillId="5" borderId="1" xfId="0" applyFont="1" applyFill="1" applyBorder="1" applyAlignment="1" applyProtection="1">
      <alignment horizontal="center" vertical="center" wrapText="1"/>
      <protection hidden="1"/>
    </xf>
    <xf numFmtId="9" fontId="3" fillId="5" borderId="1" xfId="1" applyFont="1" applyFill="1" applyBorder="1" applyAlignment="1" applyProtection="1">
      <alignment horizontal="center" vertical="center" wrapText="1"/>
      <protection hidden="1"/>
    </xf>
    <xf numFmtId="9" fontId="4" fillId="5" borderId="1" xfId="1" applyFont="1" applyFill="1" applyBorder="1" applyAlignment="1" applyProtection="1">
      <alignment horizontal="center" vertical="center"/>
      <protection hidden="1"/>
    </xf>
    <xf numFmtId="15" fontId="4" fillId="8" borderId="1" xfId="0" applyNumberFormat="1"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protection hidden="1"/>
    </xf>
    <xf numFmtId="9" fontId="4" fillId="5" borderId="1" xfId="1" applyNumberFormat="1" applyFont="1" applyFill="1" applyBorder="1" applyAlignment="1" applyProtection="1">
      <alignment horizontal="center" vertical="center"/>
      <protection hidden="1"/>
    </xf>
    <xf numFmtId="43" fontId="3" fillId="5" borderId="1" xfId="2" applyFont="1" applyFill="1" applyBorder="1" applyAlignment="1" applyProtection="1">
      <alignment horizontal="center" vertical="center" wrapText="1"/>
      <protection hidden="1"/>
    </xf>
    <xf numFmtId="15" fontId="4" fillId="5" borderId="1" xfId="0" applyNumberFormat="1" applyFont="1" applyFill="1" applyBorder="1" applyAlignment="1" applyProtection="1">
      <alignment horizontal="center" vertical="center"/>
      <protection hidden="1"/>
    </xf>
    <xf numFmtId="0" fontId="6" fillId="5" borderId="7" xfId="0"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wrapText="1"/>
      <protection locked="0"/>
    </xf>
    <xf numFmtId="15" fontId="4" fillId="8" borderId="1" xfId="0" applyNumberFormat="1" applyFont="1" applyFill="1" applyBorder="1" applyAlignment="1" applyProtection="1">
      <alignment horizontal="center"/>
      <protection locked="0"/>
    </xf>
    <xf numFmtId="4" fontId="4" fillId="8" borderId="1" xfId="0" applyNumberFormat="1" applyFont="1" applyFill="1" applyBorder="1" applyAlignment="1" applyProtection="1">
      <alignment horizontal="center"/>
      <protection locked="0"/>
    </xf>
    <xf numFmtId="0" fontId="6" fillId="5" borderId="1" xfId="0" applyFont="1" applyFill="1" applyBorder="1" applyAlignment="1" applyProtection="1">
      <alignment horizontal="center" vertical="center" wrapText="1"/>
      <protection hidden="1"/>
    </xf>
    <xf numFmtId="0" fontId="6" fillId="5" borderId="4" xfId="0" applyFont="1" applyFill="1" applyBorder="1" applyAlignment="1" applyProtection="1">
      <alignment horizontal="center" vertical="center" wrapText="1"/>
      <protection hidden="1"/>
    </xf>
    <xf numFmtId="0" fontId="6" fillId="5" borderId="5" xfId="0" applyFont="1" applyFill="1" applyBorder="1" applyAlignment="1" applyProtection="1">
      <alignment horizontal="center" vertical="center" wrapText="1"/>
      <protection hidden="1"/>
    </xf>
    <xf numFmtId="4" fontId="4" fillId="7" borderId="1" xfId="0" applyNumberFormat="1" applyFont="1" applyFill="1" applyBorder="1" applyAlignment="1" applyProtection="1">
      <alignment horizontal="center"/>
      <protection hidden="1"/>
    </xf>
    <xf numFmtId="10" fontId="4" fillId="7" borderId="1" xfId="1" applyNumberFormat="1" applyFont="1" applyFill="1" applyBorder="1" applyAlignment="1" applyProtection="1">
      <alignment horizontal="center"/>
      <protection hidden="1"/>
    </xf>
    <xf numFmtId="9" fontId="4" fillId="7" borderId="1" xfId="1" applyFont="1" applyFill="1" applyBorder="1" applyAlignment="1" applyProtection="1">
      <alignment horizontal="center"/>
      <protection hidden="1"/>
    </xf>
    <xf numFmtId="10" fontId="4" fillId="7" borderId="1" xfId="0" applyNumberFormat="1" applyFont="1" applyFill="1" applyBorder="1" applyAlignment="1" applyProtection="1">
      <alignment horizontal="center"/>
      <protection hidden="1"/>
    </xf>
    <xf numFmtId="15" fontId="4" fillId="7" borderId="2" xfId="0" applyNumberFormat="1" applyFont="1" applyFill="1" applyBorder="1" applyAlignment="1" applyProtection="1">
      <alignment horizontal="center"/>
      <protection hidden="1"/>
    </xf>
    <xf numFmtId="15" fontId="4" fillId="7" borderId="1" xfId="0" applyNumberFormat="1" applyFont="1" applyFill="1" applyBorder="1" applyAlignment="1" applyProtection="1">
      <alignment horizontal="center"/>
      <protection hidden="1"/>
    </xf>
    <xf numFmtId="4" fontId="4" fillId="7" borderId="3" xfId="0" applyNumberFormat="1" applyFont="1" applyFill="1" applyBorder="1" applyAlignment="1" applyProtection="1">
      <alignment horizontal="center"/>
      <protection hidden="1"/>
    </xf>
    <xf numFmtId="10" fontId="4" fillId="7" borderId="3" xfId="1" applyNumberFormat="1" applyFont="1" applyFill="1" applyBorder="1" applyAlignment="1" applyProtection="1">
      <alignment horizontal="center"/>
      <protection hidden="1"/>
    </xf>
    <xf numFmtId="9" fontId="4" fillId="7" borderId="3" xfId="1" applyFont="1" applyFill="1" applyBorder="1" applyAlignment="1" applyProtection="1">
      <alignment horizontal="center"/>
      <protection hidden="1"/>
    </xf>
    <xf numFmtId="10" fontId="4" fillId="7" borderId="3" xfId="0" applyNumberFormat="1" applyFont="1" applyFill="1" applyBorder="1" applyAlignment="1" applyProtection="1">
      <alignment horizontal="center"/>
      <protection hidden="1"/>
    </xf>
    <xf numFmtId="15" fontId="4" fillId="7" borderId="8" xfId="0" applyNumberFormat="1" applyFont="1" applyFill="1" applyBorder="1" applyAlignment="1" applyProtection="1">
      <alignment horizontal="center"/>
      <protection hidden="1"/>
    </xf>
  </cellXfs>
  <cellStyles count="4">
    <cellStyle name="Comma" xfId="2" builtinId="3"/>
    <cellStyle name="Hyperlink" xfId="3" builtinId="8"/>
    <cellStyle name="Normal" xfId="0" builtinId="0"/>
    <cellStyle name="Percent" xfId="1" builtinId="5"/>
  </cellStyles>
  <dxfs count="17">
    <dxf>
      <font>
        <b val="0"/>
        <i val="0"/>
        <strike val="0"/>
        <condense val="0"/>
        <extend val="0"/>
        <outline val="0"/>
        <shadow val="0"/>
        <u val="none"/>
        <vertAlign val="baseline"/>
        <sz val="11"/>
        <color theme="1"/>
        <name val="Arial Narrow"/>
        <family val="2"/>
        <scheme val="none"/>
      </font>
      <numFmt numFmtId="20" formatCode="dd\-mmm\-yy"/>
      <fill>
        <patternFill patternType="solid">
          <fgColor indexed="64"/>
          <bgColor theme="0" tint="-0.34998626667073579"/>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1" hidden="1"/>
    </dxf>
    <dxf>
      <font>
        <b val="0"/>
        <i val="0"/>
        <strike val="0"/>
        <condense val="0"/>
        <extend val="0"/>
        <outline val="0"/>
        <shadow val="0"/>
        <u val="none"/>
        <vertAlign val="baseline"/>
        <sz val="11"/>
        <color theme="1"/>
        <name val="Arial Narrow"/>
        <family val="2"/>
        <scheme val="none"/>
      </font>
      <numFmt numFmtId="14" formatCode="0.00%"/>
      <fill>
        <patternFill patternType="solid">
          <fgColor indexed="64"/>
          <bgColor theme="0" tint="-0.3499862666707357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theme="1"/>
        <name val="Arial Narrow"/>
        <family val="2"/>
        <scheme val="none"/>
      </font>
      <numFmt numFmtId="14" formatCode="0.00%"/>
      <fill>
        <patternFill patternType="solid">
          <fgColor indexed="64"/>
          <bgColor theme="0" tint="-0.3499862666707357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theme="1"/>
        <name val="Arial Narrow"/>
        <family val="2"/>
        <scheme val="none"/>
      </font>
      <fill>
        <patternFill patternType="solid">
          <fgColor indexed="64"/>
          <bgColor theme="0" tint="-0.3499862666707357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theme="1"/>
        <name val="Arial Narrow"/>
        <family val="2"/>
        <scheme val="none"/>
      </font>
      <fill>
        <patternFill patternType="solid">
          <fgColor indexed="64"/>
          <bgColor theme="0" tint="-0.3499862666707357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theme="1"/>
        <name val="Arial Narrow"/>
        <family val="2"/>
        <scheme val="none"/>
      </font>
      <numFmt numFmtId="14" formatCode="0.00%"/>
      <fill>
        <patternFill patternType="solid">
          <fgColor indexed="64"/>
          <bgColor theme="0" tint="-0.3499862666707357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theme="1"/>
        <name val="Arial Narrow"/>
        <family val="2"/>
        <scheme val="none"/>
      </font>
      <numFmt numFmtId="14" formatCode="0.00%"/>
      <fill>
        <patternFill patternType="solid">
          <fgColor indexed="64"/>
          <bgColor theme="0" tint="-0.3499862666707357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theme="1"/>
        <name val="Arial Narrow"/>
        <family val="2"/>
        <scheme val="none"/>
      </font>
      <numFmt numFmtId="4" formatCode="#,##0.00"/>
      <fill>
        <patternFill patternType="solid">
          <fgColor indexed="64"/>
          <bgColor theme="0" tint="-0.3499862666707357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theme="1"/>
        <name val="Arial Narrow"/>
        <family val="2"/>
        <scheme val="none"/>
      </font>
      <numFmt numFmtId="4" formatCode="#,##0.00"/>
      <fill>
        <patternFill patternType="solid">
          <fgColor indexed="64"/>
          <bgColor theme="0" tint="-0.3499862666707357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theme="1"/>
        <name val="Arial Narrow"/>
        <family val="2"/>
        <scheme val="none"/>
      </font>
      <numFmt numFmtId="4" formatCode="#,##0.00"/>
      <fill>
        <patternFill patternType="solid">
          <fgColor indexed="64"/>
          <bgColor theme="0" tint="-0.3499862666707357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theme="1"/>
        <name val="Arial Narrow"/>
        <family val="2"/>
        <scheme val="none"/>
      </font>
      <numFmt numFmtId="4" formatCode="#,##0.00"/>
      <fill>
        <patternFill patternType="solid">
          <fgColor indexed="64"/>
          <bgColor theme="0" tint="-0.3499862666707357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Narrow"/>
        <family val="2"/>
        <scheme val="none"/>
      </font>
      <numFmt numFmtId="4" formatCode="#,##0.00"/>
      <fill>
        <patternFill patternType="solid">
          <fgColor indexed="64"/>
          <bgColor theme="9"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Narrow"/>
        <family val="2"/>
        <scheme val="none"/>
      </font>
      <numFmt numFmtId="4" formatCode="#,##0.00"/>
      <fill>
        <patternFill patternType="solid">
          <fgColor indexed="64"/>
          <bgColor theme="9"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Narrow"/>
        <family val="2"/>
        <scheme val="none"/>
      </font>
      <numFmt numFmtId="20" formatCode="dd\-mmm\-yy"/>
      <fill>
        <patternFill patternType="solid">
          <fgColor indexed="64"/>
          <bgColor theme="9"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Arial Narrow"/>
        <family val="2"/>
        <scheme val="none"/>
      </font>
      <fill>
        <patternFill patternType="solid">
          <fgColor indexed="64"/>
          <bgColor theme="0" tint="-0.34998626667073579"/>
        </patternFill>
      </fill>
      <alignment horizontal="center" vertical="bottom" textRotation="0" wrapText="0" indent="0" justifyLastLine="0" shrinkToFit="0" readingOrder="0"/>
    </dxf>
    <dxf>
      <font>
        <b/>
        <i val="0"/>
        <strike val="0"/>
        <condense val="0"/>
        <extend val="0"/>
        <outline val="0"/>
        <shadow val="0"/>
        <u val="none"/>
        <vertAlign val="baseline"/>
        <sz val="11"/>
        <color theme="0"/>
        <name val="Arial Narrow"/>
        <family val="2"/>
        <scheme val="none"/>
      </font>
      <fill>
        <patternFill patternType="solid">
          <fgColor indexed="64"/>
          <bgColor theme="1"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B3C1C9"/>
      <color rgb="FF738D9D"/>
      <color rgb="FF647E8E"/>
      <color rgb="FF4A5E6A"/>
      <color rgb="FFD238EC"/>
      <color rgb="FF7433CB"/>
      <color rgb="FF929B63"/>
      <color rgb="FFF9F9F9"/>
      <color rgb="FF0FCBDF"/>
      <color rgb="FF04AC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819447138073263E-2"/>
          <c:y val="5.4832446481299202E-2"/>
          <c:w val="0.88659364777678651"/>
          <c:h val="0.73711046535936453"/>
        </c:manualLayout>
      </c:layout>
      <c:areaChart>
        <c:grouping val="standard"/>
        <c:varyColors val="0"/>
        <c:ser>
          <c:idx val="0"/>
          <c:order val="0"/>
          <c:tx>
            <c:strRef>
              <c:f>'S-Curve Data Input Overall'!$H$1</c:f>
              <c:strCache>
                <c:ptCount val="1"/>
                <c:pt idx="0">
                  <c:v>% Monthly Planned Value</c:v>
                </c:pt>
              </c:strCache>
            </c:strRef>
          </c:tx>
          <c:spPr>
            <a:solidFill>
              <a:srgbClr val="738D9D"/>
            </a:solidFill>
            <a:ln w="117475">
              <a:noFill/>
            </a:ln>
            <a:effectLst/>
          </c:spPr>
          <c:cat>
            <c:numRef>
              <c:f>'S-Curve Data Input Overall'!$A$2:$A$29</c:f>
              <c:numCache>
                <c:formatCode>d\-mmm\-yy</c:formatCode>
                <c:ptCount val="28"/>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pt idx="13">
                  <c:v>44958</c:v>
                </c:pt>
                <c:pt idx="14">
                  <c:v>44986</c:v>
                </c:pt>
                <c:pt idx="15">
                  <c:v>45017</c:v>
                </c:pt>
                <c:pt idx="16">
                  <c:v>45047</c:v>
                </c:pt>
                <c:pt idx="17">
                  <c:v>45078</c:v>
                </c:pt>
                <c:pt idx="18">
                  <c:v>45108</c:v>
                </c:pt>
                <c:pt idx="19">
                  <c:v>45139</c:v>
                </c:pt>
                <c:pt idx="20">
                  <c:v>45170</c:v>
                </c:pt>
                <c:pt idx="21">
                  <c:v>45200</c:v>
                </c:pt>
                <c:pt idx="22">
                  <c:v>45231</c:v>
                </c:pt>
                <c:pt idx="23">
                  <c:v>45261</c:v>
                </c:pt>
                <c:pt idx="24">
                  <c:v>45292</c:v>
                </c:pt>
                <c:pt idx="25">
                  <c:v>45323</c:v>
                </c:pt>
                <c:pt idx="26">
                  <c:v>45352</c:v>
                </c:pt>
                <c:pt idx="27">
                  <c:v>45383</c:v>
                </c:pt>
              </c:numCache>
            </c:numRef>
          </c:cat>
          <c:val>
            <c:numRef>
              <c:f>'S-Curve Data Input Overall'!$H$2:$H$29</c:f>
              <c:numCache>
                <c:formatCode>0.00%</c:formatCode>
                <c:ptCount val="28"/>
                <c:pt idx="0">
                  <c:v>4.0012499999999996E-3</c:v>
                </c:pt>
                <c:pt idx="1">
                  <c:v>2.2249999999999999E-2</c:v>
                </c:pt>
                <c:pt idx="2">
                  <c:v>2.8625000000000001E-2</c:v>
                </c:pt>
                <c:pt idx="3">
                  <c:v>3.8374999999999999E-2</c:v>
                </c:pt>
                <c:pt idx="4">
                  <c:v>5.7250000000000002E-2</c:v>
                </c:pt>
                <c:pt idx="5">
                  <c:v>6.9875000000000007E-2</c:v>
                </c:pt>
                <c:pt idx="6">
                  <c:v>5.7375000000000002E-2</c:v>
                </c:pt>
                <c:pt idx="7">
                  <c:v>3.8249999999999999E-2</c:v>
                </c:pt>
                <c:pt idx="8">
                  <c:v>3.2125000000000001E-2</c:v>
                </c:pt>
                <c:pt idx="9">
                  <c:v>2.6875E-2</c:v>
                </c:pt>
                <c:pt idx="10">
                  <c:v>2.3625E-2</c:v>
                </c:pt>
                <c:pt idx="11">
                  <c:v>3.15E-2</c:v>
                </c:pt>
                <c:pt idx="12">
                  <c:v>4.2250000000000003E-2</c:v>
                </c:pt>
                <c:pt idx="13">
                  <c:v>5.1124999999999997E-2</c:v>
                </c:pt>
                <c:pt idx="14">
                  <c:v>6.225E-2</c:v>
                </c:pt>
                <c:pt idx="15">
                  <c:v>8.2250000000000004E-2</c:v>
                </c:pt>
                <c:pt idx="16">
                  <c:v>8.7749999999999995E-2</c:v>
                </c:pt>
                <c:pt idx="17">
                  <c:v>6.3373750000000006E-2</c:v>
                </c:pt>
                <c:pt idx="18">
                  <c:v>4.9750000000000003E-2</c:v>
                </c:pt>
                <c:pt idx="19">
                  <c:v>4.725E-2</c:v>
                </c:pt>
                <c:pt idx="20">
                  <c:v>3.2625000000000001E-2</c:v>
                </c:pt>
                <c:pt idx="21">
                  <c:v>1.9375E-2</c:v>
                </c:pt>
                <c:pt idx="22">
                  <c:v>1.7375000000000002E-2</c:v>
                </c:pt>
                <c:pt idx="23">
                  <c:v>1.4500000000000001E-2</c:v>
                </c:pt>
                <c:pt idx="24">
                  <c:v>0</c:v>
                </c:pt>
                <c:pt idx="25">
                  <c:v>0</c:v>
                </c:pt>
                <c:pt idx="26">
                  <c:v>0</c:v>
                </c:pt>
                <c:pt idx="27">
                  <c:v>0</c:v>
                </c:pt>
              </c:numCache>
            </c:numRef>
          </c:val>
          <c:extLst>
            <c:ext xmlns:c16="http://schemas.microsoft.com/office/drawing/2014/chart" uri="{C3380CC4-5D6E-409C-BE32-E72D297353CC}">
              <c16:uniqueId val="{00000000-2C14-4D9D-BA9B-8A980D6F0EDA}"/>
            </c:ext>
          </c:extLst>
        </c:ser>
        <c:ser>
          <c:idx val="1"/>
          <c:order val="1"/>
          <c:tx>
            <c:strRef>
              <c:f>'S-Curve Data Input Overall'!$I$1</c:f>
              <c:strCache>
                <c:ptCount val="1"/>
                <c:pt idx="0">
                  <c:v>% Monthly Actual Value</c:v>
                </c:pt>
              </c:strCache>
            </c:strRef>
          </c:tx>
          <c:spPr>
            <a:solidFill>
              <a:srgbClr val="738D9D">
                <a:alpha val="69000"/>
              </a:srgbClr>
            </a:solidFill>
            <a:ln w="57150">
              <a:solidFill>
                <a:schemeClr val="bg1"/>
              </a:solidFill>
            </a:ln>
            <a:effectLst/>
          </c:spPr>
          <c:cat>
            <c:numRef>
              <c:f>'S-Curve Data Input Overall'!$A$2:$A$29</c:f>
              <c:numCache>
                <c:formatCode>d\-mmm\-yy</c:formatCode>
                <c:ptCount val="28"/>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pt idx="13">
                  <c:v>44958</c:v>
                </c:pt>
                <c:pt idx="14">
                  <c:v>44986</c:v>
                </c:pt>
                <c:pt idx="15">
                  <c:v>45017</c:v>
                </c:pt>
                <c:pt idx="16">
                  <c:v>45047</c:v>
                </c:pt>
                <c:pt idx="17">
                  <c:v>45078</c:v>
                </c:pt>
                <c:pt idx="18">
                  <c:v>45108</c:v>
                </c:pt>
                <c:pt idx="19">
                  <c:v>45139</c:v>
                </c:pt>
                <c:pt idx="20">
                  <c:v>45170</c:v>
                </c:pt>
                <c:pt idx="21">
                  <c:v>45200</c:v>
                </c:pt>
                <c:pt idx="22">
                  <c:v>45231</c:v>
                </c:pt>
                <c:pt idx="23">
                  <c:v>45261</c:v>
                </c:pt>
                <c:pt idx="24">
                  <c:v>45292</c:v>
                </c:pt>
                <c:pt idx="25">
                  <c:v>45323</c:v>
                </c:pt>
                <c:pt idx="26">
                  <c:v>45352</c:v>
                </c:pt>
                <c:pt idx="27">
                  <c:v>45383</c:v>
                </c:pt>
              </c:numCache>
            </c:numRef>
          </c:cat>
          <c:val>
            <c:numRef>
              <c:f>'S-Curve Data Input Overall'!$I$2:$I$29</c:f>
              <c:numCache>
                <c:formatCode>0.00%</c:formatCode>
                <c:ptCount val="28"/>
                <c:pt idx="0">
                  <c:v>3.7499999999999999E-3</c:v>
                </c:pt>
                <c:pt idx="1">
                  <c:v>4.3750000000000004E-3</c:v>
                </c:pt>
                <c:pt idx="2">
                  <c:v>1.2500000000000001E-2</c:v>
                </c:pt>
                <c:pt idx="3">
                  <c:v>1.125E-2</c:v>
                </c:pt>
                <c:pt idx="4">
                  <c:v>2.5000000000000001E-2</c:v>
                </c:pt>
                <c:pt idx="5">
                  <c:v>2.75E-2</c:v>
                </c:pt>
                <c:pt idx="6">
                  <c:v>3.7499999999999999E-2</c:v>
                </c:pt>
                <c:pt idx="7">
                  <c:v>5.4375E-2</c:v>
                </c:pt>
                <c:pt idx="8">
                  <c:v>6.6125000000000003E-2</c:v>
                </c:pt>
                <c:pt idx="9">
                  <c:v>0.06</c:v>
                </c:pt>
                <c:pt idx="10">
                  <c:v>4.3749999999999997E-2</c:v>
                </c:pt>
                <c:pt idx="11">
                  <c:v>2.5000000000000001E-2</c:v>
                </c:pt>
                <c:pt idx="12">
                  <c:v>2.3625E-2</c:v>
                </c:pt>
                <c:pt idx="13">
                  <c:v>3.4500000000000003E-2</c:v>
                </c:pt>
                <c:pt idx="14">
                  <c:v>4.4874999999999998E-2</c:v>
                </c:pt>
                <c:pt idx="15">
                  <c:v>6.0999999999999999E-2</c:v>
                </c:pt>
                <c:pt idx="16">
                  <c:v>6.9625000000000006E-2</c:v>
                </c:pt>
                <c:pt idx="17">
                  <c:v>8.5750000000000007E-2</c:v>
                </c:pt>
                <c:pt idx="18">
                  <c:v>7.5624999999999998E-2</c:v>
                </c:pt>
                <c:pt idx="19">
                  <c:v>6.8750000000000006E-2</c:v>
                </c:pt>
                <c:pt idx="20">
                  <c:v>5.6250000000000001E-2</c:v>
                </c:pt>
                <c:pt idx="21">
                  <c:v>4.3749999999999997E-2</c:v>
                </c:pt>
                <c:pt idx="22">
                  <c:v>3.125E-2</c:v>
                </c:pt>
                <c:pt idx="23">
                  <c:v>1.6E-2</c:v>
                </c:pt>
                <c:pt idx="24">
                  <c:v>9.8750000000000001E-3</c:v>
                </c:pt>
                <c:pt idx="25">
                  <c:v>5.4999999999999997E-3</c:v>
                </c:pt>
                <c:pt idx="26">
                  <c:v>2.5000000000000001E-3</c:v>
                </c:pt>
                <c:pt idx="27">
                  <c:v>#N/A</c:v>
                </c:pt>
              </c:numCache>
            </c:numRef>
          </c:val>
          <c:extLst>
            <c:ext xmlns:c16="http://schemas.microsoft.com/office/drawing/2014/chart" uri="{C3380CC4-5D6E-409C-BE32-E72D297353CC}">
              <c16:uniqueId val="{00000001-2C14-4D9D-BA9B-8A980D6F0EDA}"/>
            </c:ext>
          </c:extLst>
        </c:ser>
        <c:dLbls>
          <c:showLegendKey val="0"/>
          <c:showVal val="0"/>
          <c:showCatName val="0"/>
          <c:showSerName val="0"/>
          <c:showPercent val="0"/>
          <c:showBubbleSize val="0"/>
        </c:dLbls>
        <c:axId val="830591552"/>
        <c:axId val="830577408"/>
      </c:areaChart>
      <c:lineChart>
        <c:grouping val="standard"/>
        <c:varyColors val="0"/>
        <c:ser>
          <c:idx val="2"/>
          <c:order val="2"/>
          <c:tx>
            <c:strRef>
              <c:f>'S-Curve Data Input Overall'!$J$1</c:f>
              <c:strCache>
                <c:ptCount val="1"/>
                <c:pt idx="0">
                  <c:v>% Planned</c:v>
                </c:pt>
              </c:strCache>
            </c:strRef>
          </c:tx>
          <c:spPr>
            <a:ln w="25400" cap="rnd">
              <a:solidFill>
                <a:srgbClr val="044664"/>
              </a:solidFill>
              <a:round/>
            </a:ln>
            <a:effectLst/>
          </c:spPr>
          <c:marker>
            <c:symbol val="none"/>
          </c:marker>
          <c:cat>
            <c:numRef>
              <c:f>'S-Curve Data Input Overall'!$N$2:$N$29</c:f>
              <c:numCache>
                <c:formatCode>d\-mmm\-yy</c:formatCode>
                <c:ptCount val="28"/>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pt idx="13">
                  <c:v>44958</c:v>
                </c:pt>
                <c:pt idx="14">
                  <c:v>44986</c:v>
                </c:pt>
                <c:pt idx="15">
                  <c:v>45017</c:v>
                </c:pt>
                <c:pt idx="16">
                  <c:v>45047</c:v>
                </c:pt>
                <c:pt idx="17">
                  <c:v>45078</c:v>
                </c:pt>
                <c:pt idx="18">
                  <c:v>45108</c:v>
                </c:pt>
                <c:pt idx="19">
                  <c:v>45139</c:v>
                </c:pt>
                <c:pt idx="20">
                  <c:v>45170</c:v>
                </c:pt>
                <c:pt idx="21">
                  <c:v>45200</c:v>
                </c:pt>
                <c:pt idx="22">
                  <c:v>45231</c:v>
                </c:pt>
                <c:pt idx="23">
                  <c:v>45261</c:v>
                </c:pt>
                <c:pt idx="24">
                  <c:v>45292</c:v>
                </c:pt>
                <c:pt idx="25">
                  <c:v>45323</c:v>
                </c:pt>
                <c:pt idx="26">
                  <c:v>45352</c:v>
                </c:pt>
                <c:pt idx="27">
                  <c:v>#N/A</c:v>
                </c:pt>
              </c:numCache>
            </c:numRef>
          </c:cat>
          <c:val>
            <c:numRef>
              <c:f>'S-Curve Data Input Overall'!$J$2:$J$29</c:f>
              <c:numCache>
                <c:formatCode>0%</c:formatCode>
                <c:ptCount val="28"/>
                <c:pt idx="0">
                  <c:v>4.0012499999999996E-3</c:v>
                </c:pt>
                <c:pt idx="1">
                  <c:v>2.6251249999999997E-2</c:v>
                </c:pt>
                <c:pt idx="2">
                  <c:v>5.4876250000000001E-2</c:v>
                </c:pt>
                <c:pt idx="3">
                  <c:v>9.3251250000000008E-2</c:v>
                </c:pt>
                <c:pt idx="4">
                  <c:v>0.15050125</c:v>
                </c:pt>
                <c:pt idx="5">
                  <c:v>0.22037625</c:v>
                </c:pt>
                <c:pt idx="6">
                  <c:v>0.27775125000000001</c:v>
                </c:pt>
                <c:pt idx="7">
                  <c:v>0.31600125000000001</c:v>
                </c:pt>
                <c:pt idx="8">
                  <c:v>0.34812625000000003</c:v>
                </c:pt>
                <c:pt idx="9">
                  <c:v>0.37500125000000001</c:v>
                </c:pt>
                <c:pt idx="10">
                  <c:v>0.39862625000000002</c:v>
                </c:pt>
                <c:pt idx="11">
                  <c:v>0.43012625000000004</c:v>
                </c:pt>
                <c:pt idx="12">
                  <c:v>0.47237625000000005</c:v>
                </c:pt>
                <c:pt idx="13">
                  <c:v>0.52350125000000003</c:v>
                </c:pt>
                <c:pt idx="14">
                  <c:v>0.58575125000000006</c:v>
                </c:pt>
                <c:pt idx="15">
                  <c:v>0.6680012500000001</c:v>
                </c:pt>
                <c:pt idx="16">
                  <c:v>0.7557512500000001</c:v>
                </c:pt>
                <c:pt idx="17">
                  <c:v>0.8191250000000001</c:v>
                </c:pt>
                <c:pt idx="18">
                  <c:v>0.86887500000000006</c:v>
                </c:pt>
                <c:pt idx="19">
                  <c:v>0.91612500000000008</c:v>
                </c:pt>
                <c:pt idx="20">
                  <c:v>0.94875000000000009</c:v>
                </c:pt>
                <c:pt idx="21">
                  <c:v>0.96812500000000012</c:v>
                </c:pt>
                <c:pt idx="22">
                  <c:v>0.98550000000000015</c:v>
                </c:pt>
                <c:pt idx="23">
                  <c:v>1.0000000000000002</c:v>
                </c:pt>
                <c:pt idx="24">
                  <c:v>1.0000000000000002</c:v>
                </c:pt>
                <c:pt idx="25">
                  <c:v>1.0000000000000002</c:v>
                </c:pt>
                <c:pt idx="26">
                  <c:v>1.0000000000000002</c:v>
                </c:pt>
                <c:pt idx="27">
                  <c:v>1.0000000000000002</c:v>
                </c:pt>
              </c:numCache>
            </c:numRef>
          </c:val>
          <c:smooth val="0"/>
          <c:extLst>
            <c:ext xmlns:c16="http://schemas.microsoft.com/office/drawing/2014/chart" uri="{C3380CC4-5D6E-409C-BE32-E72D297353CC}">
              <c16:uniqueId val="{00000002-2C14-4D9D-BA9B-8A980D6F0EDA}"/>
            </c:ext>
          </c:extLst>
        </c:ser>
        <c:ser>
          <c:idx val="3"/>
          <c:order val="3"/>
          <c:tx>
            <c:strRef>
              <c:f>'S-Curve Data Input Overall'!$K$1</c:f>
              <c:strCache>
                <c:ptCount val="1"/>
                <c:pt idx="0">
                  <c:v>% Actual</c:v>
                </c:pt>
              </c:strCache>
            </c:strRef>
          </c:tx>
          <c:spPr>
            <a:ln w="57150" cap="rnd">
              <a:solidFill>
                <a:srgbClr val="00B0F0"/>
              </a:solidFill>
              <a:round/>
            </a:ln>
            <a:effectLst/>
          </c:spPr>
          <c:marker>
            <c:symbol val="none"/>
          </c:marker>
          <c:cat>
            <c:numRef>
              <c:f>'S-Curve Data Input Overall'!$N$2:$N$29</c:f>
              <c:numCache>
                <c:formatCode>d\-mmm\-yy</c:formatCode>
                <c:ptCount val="28"/>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pt idx="13">
                  <c:v>44958</c:v>
                </c:pt>
                <c:pt idx="14">
                  <c:v>44986</c:v>
                </c:pt>
                <c:pt idx="15">
                  <c:v>45017</c:v>
                </c:pt>
                <c:pt idx="16">
                  <c:v>45047</c:v>
                </c:pt>
                <c:pt idx="17">
                  <c:v>45078</c:v>
                </c:pt>
                <c:pt idx="18">
                  <c:v>45108</c:v>
                </c:pt>
                <c:pt idx="19">
                  <c:v>45139</c:v>
                </c:pt>
                <c:pt idx="20">
                  <c:v>45170</c:v>
                </c:pt>
                <c:pt idx="21">
                  <c:v>45200</c:v>
                </c:pt>
                <c:pt idx="22">
                  <c:v>45231</c:v>
                </c:pt>
                <c:pt idx="23">
                  <c:v>45261</c:v>
                </c:pt>
                <c:pt idx="24">
                  <c:v>45292</c:v>
                </c:pt>
                <c:pt idx="25">
                  <c:v>45323</c:v>
                </c:pt>
                <c:pt idx="26">
                  <c:v>45352</c:v>
                </c:pt>
                <c:pt idx="27">
                  <c:v>#N/A</c:v>
                </c:pt>
              </c:numCache>
            </c:numRef>
          </c:cat>
          <c:val>
            <c:numRef>
              <c:f>'S-Curve Data Input Overall'!$K$2:$K$29</c:f>
              <c:numCache>
                <c:formatCode>0%</c:formatCode>
                <c:ptCount val="28"/>
                <c:pt idx="0">
                  <c:v>3.7499999999999999E-3</c:v>
                </c:pt>
                <c:pt idx="1">
                  <c:v>8.1250000000000003E-3</c:v>
                </c:pt>
                <c:pt idx="2">
                  <c:v>2.0625000000000001E-2</c:v>
                </c:pt>
                <c:pt idx="3">
                  <c:v>3.1875000000000001E-2</c:v>
                </c:pt>
                <c:pt idx="4">
                  <c:v>5.6875000000000002E-2</c:v>
                </c:pt>
                <c:pt idx="5">
                  <c:v>8.4375000000000006E-2</c:v>
                </c:pt>
                <c:pt idx="6">
                  <c:v>0.12187500000000001</c:v>
                </c:pt>
                <c:pt idx="7">
                  <c:v>0.17625000000000002</c:v>
                </c:pt>
                <c:pt idx="8">
                  <c:v>0.24237500000000001</c:v>
                </c:pt>
                <c:pt idx="9">
                  <c:v>0.302375</c:v>
                </c:pt>
                <c:pt idx="10">
                  <c:v>0.34612500000000002</c:v>
                </c:pt>
                <c:pt idx="11">
                  <c:v>0.37112500000000004</c:v>
                </c:pt>
                <c:pt idx="12">
                  <c:v>0.39475000000000005</c:v>
                </c:pt>
                <c:pt idx="13">
                  <c:v>0.42925000000000002</c:v>
                </c:pt>
                <c:pt idx="14">
                  <c:v>0.47412500000000002</c:v>
                </c:pt>
                <c:pt idx="15">
                  <c:v>0.53512500000000007</c:v>
                </c:pt>
                <c:pt idx="16">
                  <c:v>0.60475000000000012</c:v>
                </c:pt>
                <c:pt idx="17">
                  <c:v>0.69050000000000011</c:v>
                </c:pt>
                <c:pt idx="18">
                  <c:v>0.76612500000000017</c:v>
                </c:pt>
                <c:pt idx="19">
                  <c:v>0.83487500000000014</c:v>
                </c:pt>
                <c:pt idx="20">
                  <c:v>0.89112500000000017</c:v>
                </c:pt>
                <c:pt idx="21">
                  <c:v>0.93487500000000012</c:v>
                </c:pt>
                <c:pt idx="22">
                  <c:v>0.96612500000000012</c:v>
                </c:pt>
                <c:pt idx="23">
                  <c:v>0.98212500000000014</c:v>
                </c:pt>
                <c:pt idx="24">
                  <c:v>0.9920000000000001</c:v>
                </c:pt>
                <c:pt idx="25">
                  <c:v>0.99750000000000005</c:v>
                </c:pt>
                <c:pt idx="26">
                  <c:v>1</c:v>
                </c:pt>
                <c:pt idx="27">
                  <c:v>#N/A</c:v>
                </c:pt>
              </c:numCache>
            </c:numRef>
          </c:val>
          <c:smooth val="0"/>
          <c:extLst>
            <c:ext xmlns:c16="http://schemas.microsoft.com/office/drawing/2014/chart" uri="{C3380CC4-5D6E-409C-BE32-E72D297353CC}">
              <c16:uniqueId val="{00000003-2C14-4D9D-BA9B-8A980D6F0EDA}"/>
            </c:ext>
          </c:extLst>
        </c:ser>
        <c:dLbls>
          <c:showLegendKey val="0"/>
          <c:showVal val="0"/>
          <c:showCatName val="0"/>
          <c:showSerName val="0"/>
          <c:showPercent val="0"/>
          <c:showBubbleSize val="0"/>
        </c:dLbls>
        <c:marker val="1"/>
        <c:smooth val="0"/>
        <c:axId val="830579904"/>
        <c:axId val="830590720"/>
      </c:lineChart>
      <c:dateAx>
        <c:axId val="830591552"/>
        <c:scaling>
          <c:orientation val="minMax"/>
        </c:scaling>
        <c:delete val="0"/>
        <c:axPos val="b"/>
        <c:majorGridlines>
          <c:spPr>
            <a:ln w="9525" cap="flat" cmpd="sng" algn="ctr">
              <a:solidFill>
                <a:schemeClr val="accent5">
                  <a:lumMod val="20000"/>
                  <a:lumOff val="80000"/>
                </a:schemeClr>
              </a:solidFill>
              <a:round/>
            </a:ln>
            <a:effectLst/>
          </c:spPr>
        </c:majorGridlines>
        <c:numFmt formatCode="d\-mmm\-yy" sourceLinked="1"/>
        <c:majorTickMark val="none"/>
        <c:minorTickMark val="none"/>
        <c:tickLblPos val="nextTo"/>
        <c:spPr>
          <a:noFill/>
          <a:ln w="9525" cap="flat" cmpd="sng" algn="ctr">
            <a:solidFill>
              <a:srgbClr val="9FB77F"/>
            </a:solidFill>
            <a:round/>
          </a:ln>
          <a:effectLst/>
        </c:spPr>
        <c:txPr>
          <a:bodyPr rot="-60000000" spcFirstLastPara="1" vertOverflow="ellipsis" vert="horz" wrap="square" anchor="ctr" anchorCtr="1"/>
          <a:lstStyle/>
          <a:p>
            <a:pPr>
              <a:defRPr sz="3600" b="0" i="0" u="none" strike="noStrike" kern="1200" baseline="0">
                <a:solidFill>
                  <a:schemeClr val="tx1">
                    <a:lumMod val="65000"/>
                    <a:lumOff val="35000"/>
                  </a:schemeClr>
                </a:solidFill>
                <a:latin typeface="Bahnschrift Condensed" panose="020B0502040204020203" pitchFamily="34" charset="0"/>
                <a:ea typeface="+mn-ea"/>
                <a:cs typeface="+mn-cs"/>
              </a:defRPr>
            </a:pPr>
            <a:endParaRPr lang="en-US"/>
          </a:p>
        </c:txPr>
        <c:crossAx val="830577408"/>
        <c:crosses val="autoZero"/>
        <c:auto val="1"/>
        <c:lblOffset val="100"/>
        <c:baseTimeUnit val="months"/>
        <c:majorUnit val="3"/>
        <c:majorTimeUnit val="months"/>
      </c:dateAx>
      <c:valAx>
        <c:axId val="830577408"/>
        <c:scaling>
          <c:orientation val="minMax"/>
        </c:scaling>
        <c:delete val="0"/>
        <c:axPos val="l"/>
        <c:majorGridlines>
          <c:spPr>
            <a:ln w="9525" cap="flat" cmpd="sng" algn="ctr">
              <a:solidFill>
                <a:schemeClr val="accent5">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600" b="0" i="0" u="none" strike="noStrike" kern="1200" baseline="0">
                <a:solidFill>
                  <a:schemeClr val="tx1">
                    <a:lumMod val="65000"/>
                    <a:lumOff val="35000"/>
                  </a:schemeClr>
                </a:solidFill>
                <a:latin typeface="Bahnschrift Condensed" panose="020B0502040204020203" pitchFamily="34" charset="0"/>
                <a:ea typeface="+mn-ea"/>
                <a:cs typeface="+mn-cs"/>
              </a:defRPr>
            </a:pPr>
            <a:endParaRPr lang="en-US"/>
          </a:p>
        </c:txPr>
        <c:crossAx val="830591552"/>
        <c:crosses val="autoZero"/>
        <c:crossBetween val="between"/>
      </c:valAx>
      <c:valAx>
        <c:axId val="830590720"/>
        <c:scaling>
          <c:orientation val="minMax"/>
          <c:max val="1"/>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600" b="0" i="0" u="none" strike="noStrike" kern="1200" baseline="0">
                <a:solidFill>
                  <a:schemeClr val="tx1">
                    <a:lumMod val="65000"/>
                    <a:lumOff val="35000"/>
                  </a:schemeClr>
                </a:solidFill>
                <a:latin typeface="Bahnschrift Condensed" panose="020B0502040204020203" pitchFamily="34" charset="0"/>
                <a:ea typeface="+mn-ea"/>
                <a:cs typeface="+mn-cs"/>
              </a:defRPr>
            </a:pPr>
            <a:endParaRPr lang="en-US"/>
          </a:p>
        </c:txPr>
        <c:crossAx val="830579904"/>
        <c:crosses val="max"/>
        <c:crossBetween val="between"/>
      </c:valAx>
      <c:dateAx>
        <c:axId val="830579904"/>
        <c:scaling>
          <c:orientation val="minMax"/>
        </c:scaling>
        <c:delete val="1"/>
        <c:axPos val="b"/>
        <c:numFmt formatCode="d\-mmm\-yy" sourceLinked="1"/>
        <c:majorTickMark val="out"/>
        <c:minorTickMark val="none"/>
        <c:tickLblPos val="nextTo"/>
        <c:crossAx val="830590720"/>
        <c:crosses val="autoZero"/>
        <c:auto val="1"/>
        <c:lblOffset val="100"/>
        <c:baseTimeUnit val="months"/>
      </c:dateAx>
      <c:spPr>
        <a:noFill/>
        <a:ln w="0">
          <a:noFill/>
        </a:ln>
        <a:effectLst/>
      </c:spPr>
    </c:plotArea>
    <c:legend>
      <c:legendPos val="b"/>
      <c:layout>
        <c:manualLayout>
          <c:xMode val="edge"/>
          <c:yMode val="edge"/>
          <c:x val="8.3617048730112248E-2"/>
          <c:y val="0.888375693100382"/>
          <c:w val="0.8327657535426306"/>
          <c:h val="8.1839871160225647E-2"/>
        </c:manualLayout>
      </c:layout>
      <c:overlay val="0"/>
      <c:spPr>
        <a:noFill/>
        <a:ln>
          <a:noFill/>
        </a:ln>
        <a:effectLst/>
      </c:spPr>
      <c:txPr>
        <a:bodyPr rot="0" spcFirstLastPara="1" vertOverflow="ellipsis" vert="horz" wrap="square" anchor="ctr" anchorCtr="1"/>
        <a:lstStyle/>
        <a:p>
          <a:pPr>
            <a:defRPr sz="3600" b="0" i="0" u="none" strike="noStrike" kern="1200" baseline="0">
              <a:solidFill>
                <a:schemeClr val="tx1">
                  <a:lumMod val="65000"/>
                  <a:lumOff val="35000"/>
                </a:schemeClr>
              </a:solidFill>
              <a:latin typeface="Bahnschrift Condensed" panose="020B0502040204020203"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0" cap="flat" cmpd="sng" algn="ctr">
      <a:noFill/>
      <a:round/>
    </a:ln>
    <a:effectLst/>
  </c:spPr>
  <c:txPr>
    <a:bodyPr/>
    <a:lstStyle/>
    <a:p>
      <a:pPr>
        <a:defRPr sz="3600">
          <a:latin typeface="Bahnschrift Condensed" panose="020B0502040204020203"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600" b="0" i="0" u="none" strike="noStrike" kern="1200" spc="0" baseline="0">
                <a:solidFill>
                  <a:srgbClr val="044664"/>
                </a:solidFill>
                <a:latin typeface="Arial" panose="020B0604020202020204" pitchFamily="34" charset="0"/>
                <a:ea typeface="+mn-ea"/>
                <a:cs typeface="Arial" panose="020B0604020202020204" pitchFamily="34" charset="0"/>
              </a:defRPr>
            </a:pPr>
            <a:r>
              <a:rPr lang="en-US"/>
              <a:t>Engineering</a:t>
            </a:r>
          </a:p>
        </c:rich>
      </c:tx>
      <c:overlay val="0"/>
      <c:spPr>
        <a:noFill/>
        <a:ln>
          <a:noFill/>
        </a:ln>
        <a:effectLst/>
      </c:spPr>
      <c:txPr>
        <a:bodyPr rot="0" spcFirstLastPara="1" vertOverflow="ellipsis" vert="horz" wrap="square" anchor="ctr" anchorCtr="1"/>
        <a:lstStyle/>
        <a:p>
          <a:pPr>
            <a:defRPr sz="3600" b="0" i="0" u="none" strike="noStrike" kern="1200" spc="0" baseline="0">
              <a:solidFill>
                <a:srgbClr val="044664"/>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ln>
              <a:solidFill>
                <a:srgbClr val="738D9D"/>
              </a:solidFill>
            </a:ln>
          </c:spPr>
          <c:dPt>
            <c:idx val="0"/>
            <c:bubble3D val="0"/>
            <c:spPr>
              <a:solidFill>
                <a:srgbClr val="738D9D"/>
              </a:solidFill>
              <a:ln w="19050">
                <a:solidFill>
                  <a:srgbClr val="738D9D"/>
                </a:solidFill>
              </a:ln>
              <a:effectLst/>
            </c:spPr>
            <c:extLst>
              <c:ext xmlns:c16="http://schemas.microsoft.com/office/drawing/2014/chart" uri="{C3380CC4-5D6E-409C-BE32-E72D297353CC}">
                <c16:uniqueId val="{00000001-201F-44EB-BA8E-30C05EA32C51}"/>
              </c:ext>
            </c:extLst>
          </c:dPt>
          <c:dPt>
            <c:idx val="1"/>
            <c:bubble3D val="0"/>
            <c:spPr>
              <a:solidFill>
                <a:schemeClr val="bg1"/>
              </a:solidFill>
              <a:ln w="19050">
                <a:solidFill>
                  <a:srgbClr val="738D9D"/>
                </a:solidFill>
              </a:ln>
              <a:effectLst/>
            </c:spPr>
            <c:extLst>
              <c:ext xmlns:c16="http://schemas.microsoft.com/office/drawing/2014/chart" uri="{C3380CC4-5D6E-409C-BE32-E72D297353CC}">
                <c16:uniqueId val="{00000003-201F-44EB-BA8E-30C05EA32C51}"/>
              </c:ext>
            </c:extLst>
          </c:dPt>
          <c:val>
            <c:numRef>
              <c:f>'Time Schedule Input'!$I$3:$J$3</c:f>
              <c:numCache>
                <c:formatCode>0%</c:formatCode>
                <c:ptCount val="2"/>
                <c:pt idx="0">
                  <c:v>0.7</c:v>
                </c:pt>
                <c:pt idx="1">
                  <c:v>0.30000000000000004</c:v>
                </c:pt>
              </c:numCache>
            </c:numRef>
          </c:val>
          <c:extLst>
            <c:ext xmlns:c16="http://schemas.microsoft.com/office/drawing/2014/chart" uri="{C3380CC4-5D6E-409C-BE32-E72D297353CC}">
              <c16:uniqueId val="{00000004-201F-44EB-BA8E-30C05EA32C51}"/>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extLst/>
  </c:chart>
  <c:spPr>
    <a:noFill/>
    <a:ln w="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600" b="0" i="0" u="none" strike="noStrike" kern="1200" spc="0" baseline="0">
                <a:solidFill>
                  <a:srgbClr val="044664"/>
                </a:solidFill>
                <a:latin typeface="Arial" panose="020B0604020202020204" pitchFamily="34" charset="0"/>
                <a:ea typeface="+mn-ea"/>
                <a:cs typeface="Arial" panose="020B0604020202020204" pitchFamily="34" charset="0"/>
              </a:defRPr>
            </a:pPr>
            <a:r>
              <a:rPr lang="en-US"/>
              <a:t>Procurement</a:t>
            </a:r>
          </a:p>
        </c:rich>
      </c:tx>
      <c:overlay val="0"/>
      <c:spPr>
        <a:noFill/>
        <a:ln>
          <a:noFill/>
        </a:ln>
        <a:effectLst/>
      </c:spPr>
      <c:txPr>
        <a:bodyPr rot="0" spcFirstLastPara="1" vertOverflow="ellipsis" vert="horz" wrap="square" anchor="ctr" anchorCtr="1"/>
        <a:lstStyle/>
        <a:p>
          <a:pPr>
            <a:defRPr sz="3600" b="0" i="0" u="none" strike="noStrike" kern="1200" spc="0" baseline="0">
              <a:solidFill>
                <a:srgbClr val="044664"/>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ln>
              <a:solidFill>
                <a:srgbClr val="738D9D"/>
              </a:solidFill>
            </a:ln>
          </c:spPr>
          <c:dPt>
            <c:idx val="0"/>
            <c:bubble3D val="0"/>
            <c:spPr>
              <a:solidFill>
                <a:srgbClr val="738D9D"/>
              </a:solidFill>
              <a:ln w="19050">
                <a:solidFill>
                  <a:srgbClr val="738D9D"/>
                </a:solidFill>
              </a:ln>
              <a:effectLst/>
            </c:spPr>
            <c:extLst>
              <c:ext xmlns:c16="http://schemas.microsoft.com/office/drawing/2014/chart" uri="{C3380CC4-5D6E-409C-BE32-E72D297353CC}">
                <c16:uniqueId val="{00000001-201F-44EB-BA8E-30C05EA32C51}"/>
              </c:ext>
            </c:extLst>
          </c:dPt>
          <c:dPt>
            <c:idx val="1"/>
            <c:bubble3D val="0"/>
            <c:spPr>
              <a:solidFill>
                <a:schemeClr val="bg1"/>
              </a:solidFill>
              <a:ln w="19050">
                <a:solidFill>
                  <a:srgbClr val="738D9D"/>
                </a:solidFill>
              </a:ln>
              <a:effectLst/>
            </c:spPr>
            <c:extLst>
              <c:ext xmlns:c16="http://schemas.microsoft.com/office/drawing/2014/chart" uri="{C3380CC4-5D6E-409C-BE32-E72D297353CC}">
                <c16:uniqueId val="{00000003-201F-44EB-BA8E-30C05EA32C51}"/>
              </c:ext>
            </c:extLst>
          </c:dPt>
          <c:val>
            <c:numRef>
              <c:f>'Time Schedule Input'!$I$4:$J$4</c:f>
              <c:numCache>
                <c:formatCode>0%</c:formatCode>
                <c:ptCount val="2"/>
                <c:pt idx="0">
                  <c:v>0.7</c:v>
                </c:pt>
                <c:pt idx="1">
                  <c:v>0.30000000000000004</c:v>
                </c:pt>
              </c:numCache>
            </c:numRef>
          </c:val>
          <c:extLst>
            <c:ext xmlns:c16="http://schemas.microsoft.com/office/drawing/2014/chart" uri="{C3380CC4-5D6E-409C-BE32-E72D297353CC}">
              <c16:uniqueId val="{00000004-201F-44EB-BA8E-30C05EA32C51}"/>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extLst/>
  </c:chart>
  <c:spPr>
    <a:noFill/>
    <a:ln w="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600" b="0" i="0" u="none" strike="noStrike" kern="1200" spc="0" baseline="0">
                <a:solidFill>
                  <a:srgbClr val="044664"/>
                </a:solidFill>
                <a:latin typeface="Arial" panose="020B0604020202020204" pitchFamily="34" charset="0"/>
                <a:ea typeface="+mn-ea"/>
                <a:cs typeface="Arial" panose="020B0604020202020204" pitchFamily="34" charset="0"/>
              </a:defRPr>
            </a:pPr>
            <a:r>
              <a:rPr lang="en-US"/>
              <a:t>Construction</a:t>
            </a:r>
          </a:p>
        </c:rich>
      </c:tx>
      <c:overlay val="0"/>
      <c:spPr>
        <a:noFill/>
        <a:ln>
          <a:noFill/>
        </a:ln>
        <a:effectLst/>
      </c:spPr>
      <c:txPr>
        <a:bodyPr rot="0" spcFirstLastPara="1" vertOverflow="ellipsis" vert="horz" wrap="square" anchor="ctr" anchorCtr="1"/>
        <a:lstStyle/>
        <a:p>
          <a:pPr>
            <a:defRPr sz="3600" b="0" i="0" u="none" strike="noStrike" kern="1200" spc="0" baseline="0">
              <a:solidFill>
                <a:srgbClr val="044664"/>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ln>
              <a:solidFill>
                <a:srgbClr val="738D9D"/>
              </a:solidFill>
            </a:ln>
          </c:spPr>
          <c:dPt>
            <c:idx val="0"/>
            <c:bubble3D val="0"/>
            <c:spPr>
              <a:solidFill>
                <a:srgbClr val="738D9D"/>
              </a:solidFill>
              <a:ln w="19050">
                <a:solidFill>
                  <a:srgbClr val="738D9D"/>
                </a:solidFill>
              </a:ln>
              <a:effectLst/>
            </c:spPr>
            <c:extLst>
              <c:ext xmlns:c16="http://schemas.microsoft.com/office/drawing/2014/chart" uri="{C3380CC4-5D6E-409C-BE32-E72D297353CC}">
                <c16:uniqueId val="{00000001-201F-44EB-BA8E-30C05EA32C51}"/>
              </c:ext>
            </c:extLst>
          </c:dPt>
          <c:dPt>
            <c:idx val="1"/>
            <c:bubble3D val="0"/>
            <c:spPr>
              <a:solidFill>
                <a:schemeClr val="bg1"/>
              </a:solidFill>
              <a:ln w="19050">
                <a:solidFill>
                  <a:srgbClr val="738D9D"/>
                </a:solidFill>
              </a:ln>
              <a:effectLst/>
            </c:spPr>
            <c:extLst>
              <c:ext xmlns:c16="http://schemas.microsoft.com/office/drawing/2014/chart" uri="{C3380CC4-5D6E-409C-BE32-E72D297353CC}">
                <c16:uniqueId val="{00000003-201F-44EB-BA8E-30C05EA32C51}"/>
              </c:ext>
            </c:extLst>
          </c:dPt>
          <c:val>
            <c:numRef>
              <c:f>'Time Schedule Input'!$I$5:$J$5</c:f>
              <c:numCache>
                <c:formatCode>0%</c:formatCode>
                <c:ptCount val="2"/>
                <c:pt idx="0">
                  <c:v>0.6</c:v>
                </c:pt>
                <c:pt idx="1">
                  <c:v>0.4</c:v>
                </c:pt>
              </c:numCache>
            </c:numRef>
          </c:val>
          <c:extLst>
            <c:ext xmlns:c16="http://schemas.microsoft.com/office/drawing/2014/chart" uri="{C3380CC4-5D6E-409C-BE32-E72D297353CC}">
              <c16:uniqueId val="{00000004-201F-44EB-BA8E-30C05EA32C51}"/>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extLst/>
  </c:chart>
  <c:spPr>
    <a:noFill/>
    <a:ln w="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spPr>
            <a:noFill/>
            <a:ln>
              <a:solidFill>
                <a:schemeClr val="accent5">
                  <a:lumMod val="40000"/>
                  <a:lumOff val="60000"/>
                </a:schemeClr>
              </a:solidFill>
            </a:ln>
            <a:effectLst/>
          </c:spPr>
          <c:invertIfNegative val="0"/>
          <c:dLbls>
            <c:dLbl>
              <c:idx val="0"/>
              <c:tx>
                <c:rich>
                  <a:bodyPr rot="0" spcFirstLastPara="1" vertOverflow="ellipsis" vert="horz" wrap="square" anchor="ctr" anchorCtr="0"/>
                  <a:lstStyle/>
                  <a:p>
                    <a:pPr algn="l">
                      <a:defRPr sz="4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sz="4000"/>
                      <a:t>Work Package</a:t>
                    </a:r>
                  </a:p>
                </c:rich>
              </c:tx>
              <c:spPr>
                <a:noFill/>
                <a:ln>
                  <a:noFill/>
                </a:ln>
                <a:effectLst/>
              </c:spPr>
              <c:txPr>
                <a:bodyPr rot="0" spcFirstLastPara="1" vertOverflow="ellipsis" vert="horz" wrap="square" anchor="ctr" anchorCtr="0"/>
                <a:lstStyle/>
                <a:p>
                  <a:pPr algn="l">
                    <a:defRPr sz="4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0"/>
              <c:showPercent val="0"/>
              <c:showBubbleSize val="0"/>
              <c:extLst>
                <c:ext xmlns:c15="http://schemas.microsoft.com/office/drawing/2012/chart" uri="{CE6537A1-D6FC-4f65-9D91-7224C49458BB}">
                  <c15:layout>
                    <c:manualLayout>
                      <c:w val="0.20328839050414013"/>
                      <c:h val="9.8508072756999798E-2"/>
                    </c:manualLayout>
                  </c15:layout>
                  <c15:showDataLabelsRange val="1"/>
                </c:ext>
                <c:ext xmlns:c16="http://schemas.microsoft.com/office/drawing/2014/chart" uri="{C3380CC4-5D6E-409C-BE32-E72D297353CC}">
                  <c16:uniqueId val="{00000000-CECA-4333-A714-A4E435B4DB93}"/>
                </c:ext>
              </c:extLst>
            </c:dLbl>
            <c:dLbl>
              <c:idx val="1"/>
              <c:tx>
                <c:rich>
                  <a:bodyPr/>
                  <a:lstStyle/>
                  <a:p>
                    <a:fld id="{3FC361B6-8692-4784-9E43-1F28C519137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ECA-4333-A714-A4E435B4DB93}"/>
                </c:ext>
              </c:extLst>
            </c:dLbl>
            <c:dLbl>
              <c:idx val="2"/>
              <c:tx>
                <c:rich>
                  <a:bodyPr/>
                  <a:lstStyle/>
                  <a:p>
                    <a:fld id="{9461A818-7A2D-4D78-A531-81E24673596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ECA-4333-A714-A4E435B4DB93}"/>
                </c:ext>
              </c:extLst>
            </c:dLbl>
            <c:dLbl>
              <c:idx val="3"/>
              <c:tx>
                <c:rich>
                  <a:bodyPr/>
                  <a:lstStyle/>
                  <a:p>
                    <a:fld id="{531DE71F-EFCE-4F11-A4C1-E93DB61EF35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ECA-4333-A714-A4E435B4DB93}"/>
                </c:ext>
              </c:extLst>
            </c:dLbl>
            <c:dLbl>
              <c:idx val="4"/>
              <c:tx>
                <c:rich>
                  <a:bodyPr/>
                  <a:lstStyle/>
                  <a:p>
                    <a:fld id="{F46E32F6-7055-48EC-AFC3-C5567E8B0D4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CECA-4333-A714-A4E435B4DB93}"/>
                </c:ext>
              </c:extLst>
            </c:dLbl>
            <c:dLbl>
              <c:idx val="5"/>
              <c:tx>
                <c:rich>
                  <a:bodyPr/>
                  <a:lstStyle/>
                  <a:p>
                    <a:fld id="{0267BD76-9077-4793-98D3-B662CA041E6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ECA-4333-A714-A4E435B4DB93}"/>
                </c:ext>
              </c:extLst>
            </c:dLbl>
            <c:dLbl>
              <c:idx val="6"/>
              <c:tx>
                <c:rich>
                  <a:bodyPr/>
                  <a:lstStyle/>
                  <a:p>
                    <a:fld id="{87C7D83D-74E0-466F-8E99-27E5F07A79F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CECA-4333-A714-A4E435B4DB93}"/>
                </c:ext>
              </c:extLst>
            </c:dLbl>
            <c:spPr>
              <a:noFill/>
              <a:ln>
                <a:noFill/>
              </a:ln>
              <a:effectLst/>
            </c:spPr>
            <c:txPr>
              <a:bodyPr rot="0" spcFirstLastPara="1" vertOverflow="ellipsis" vert="horz" wrap="square" anchor="ctr" anchorCtr="1"/>
              <a:lstStyle/>
              <a:p>
                <a:pPr>
                  <a:defRPr sz="4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val>
            <c:numLit>
              <c:formatCode>General</c:formatCode>
              <c:ptCount val="7"/>
              <c:pt idx="0">
                <c:v>1</c:v>
              </c:pt>
              <c:pt idx="1">
                <c:v>1</c:v>
              </c:pt>
              <c:pt idx="2">
                <c:v>1</c:v>
              </c:pt>
              <c:pt idx="3">
                <c:v>1</c:v>
              </c:pt>
              <c:pt idx="4">
                <c:v>1</c:v>
              </c:pt>
              <c:pt idx="5">
                <c:v>1</c:v>
              </c:pt>
              <c:pt idx="6">
                <c:v>1</c:v>
              </c:pt>
            </c:numLit>
          </c:val>
          <c:extLst>
            <c:ext xmlns:c15="http://schemas.microsoft.com/office/drawing/2012/chart" uri="{02D57815-91ED-43cb-92C2-25804820EDAC}">
              <c15:datalabelsRange>
                <c15:f>'Time Schedule Input'!$B$5:$B$11</c15:f>
                <c15:dlblRangeCache>
                  <c:ptCount val="7"/>
                  <c:pt idx="0">
                    <c:v>Construction</c:v>
                  </c:pt>
                  <c:pt idx="1">
                    <c:v>Main Package 1</c:v>
                  </c:pt>
                  <c:pt idx="2">
                    <c:v>Main Package 2</c:v>
                  </c:pt>
                  <c:pt idx="3">
                    <c:v>Main Package 3</c:v>
                  </c:pt>
                  <c:pt idx="4">
                    <c:v>Main Package 4</c:v>
                  </c:pt>
                  <c:pt idx="5">
                    <c:v>Main Package 5</c:v>
                  </c:pt>
                  <c:pt idx="6">
                    <c:v>Main Package 6</c:v>
                  </c:pt>
                </c15:dlblRangeCache>
              </c15:datalabelsRange>
            </c:ext>
            <c:ext xmlns:c16="http://schemas.microsoft.com/office/drawing/2014/chart" uri="{C3380CC4-5D6E-409C-BE32-E72D297353CC}">
              <c16:uniqueId val="{00000007-CECA-4333-A714-A4E435B4DB93}"/>
            </c:ext>
          </c:extLst>
        </c:ser>
        <c:ser>
          <c:idx val="1"/>
          <c:order val="1"/>
          <c:spPr>
            <a:noFill/>
            <a:ln>
              <a:solidFill>
                <a:schemeClr val="accent5">
                  <a:lumMod val="40000"/>
                  <a:lumOff val="60000"/>
                </a:schemeClr>
              </a:solidFill>
            </a:ln>
            <a:effectLst/>
          </c:spPr>
          <c:invertIfNegative val="0"/>
          <c:dLbls>
            <c:dLbl>
              <c:idx val="0"/>
              <c:tx>
                <c:rich>
                  <a:bodyPr/>
                  <a:lstStyle/>
                  <a:p>
                    <a:r>
                      <a:rPr lang="en-US"/>
                      <a:t>% </a:t>
                    </a:r>
                    <a:r>
                      <a:rPr lang="en-US" baseline="0"/>
                      <a:t>Planned</a:t>
                    </a:r>
                    <a:endParaRPr lang="en-US"/>
                  </a:p>
                </c:rich>
              </c:tx>
              <c:showLegendKey val="0"/>
              <c:showVal val="0"/>
              <c:showCatName val="0"/>
              <c:showSerName val="0"/>
              <c:showPercent val="0"/>
              <c:showBubbleSize val="0"/>
              <c:extLst>
                <c:ext xmlns:c15="http://schemas.microsoft.com/office/drawing/2012/chart" uri="{CE6537A1-D6FC-4f65-9D91-7224C49458BB}">
                  <c15:layout>
                    <c:manualLayout>
                      <c:w val="0.2325016972165648"/>
                      <c:h val="8.5969833169995388E-2"/>
                    </c:manualLayout>
                  </c15:layout>
                  <c15:showDataLabelsRange val="1"/>
                </c:ext>
                <c:ext xmlns:c16="http://schemas.microsoft.com/office/drawing/2014/chart" uri="{C3380CC4-5D6E-409C-BE32-E72D297353CC}">
                  <c16:uniqueId val="{00000008-CECA-4333-A714-A4E435B4DB93}"/>
                </c:ext>
              </c:extLst>
            </c:dLbl>
            <c:dLbl>
              <c:idx val="1"/>
              <c:tx>
                <c:rich>
                  <a:bodyPr/>
                  <a:lstStyle/>
                  <a:p>
                    <a:fld id="{E814674D-52DD-4945-8058-554114F25C5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CECA-4333-A714-A4E435B4DB93}"/>
                </c:ext>
              </c:extLst>
            </c:dLbl>
            <c:dLbl>
              <c:idx val="2"/>
              <c:tx>
                <c:rich>
                  <a:bodyPr/>
                  <a:lstStyle/>
                  <a:p>
                    <a:fld id="{4C4B15FC-6720-4BBB-891B-D40B5F31A61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CECA-4333-A714-A4E435B4DB93}"/>
                </c:ext>
              </c:extLst>
            </c:dLbl>
            <c:dLbl>
              <c:idx val="3"/>
              <c:tx>
                <c:rich>
                  <a:bodyPr/>
                  <a:lstStyle/>
                  <a:p>
                    <a:fld id="{D4385424-7D7F-4616-860F-FDF5A44E6CC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CECA-4333-A714-A4E435B4DB93}"/>
                </c:ext>
              </c:extLst>
            </c:dLbl>
            <c:dLbl>
              <c:idx val="4"/>
              <c:tx>
                <c:rich>
                  <a:bodyPr/>
                  <a:lstStyle/>
                  <a:p>
                    <a:fld id="{B8736316-AFD0-4AAF-9D73-7DDA38A829C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CECA-4333-A714-A4E435B4DB93}"/>
                </c:ext>
              </c:extLst>
            </c:dLbl>
            <c:dLbl>
              <c:idx val="5"/>
              <c:tx>
                <c:rich>
                  <a:bodyPr/>
                  <a:lstStyle/>
                  <a:p>
                    <a:fld id="{8B566F37-2909-4906-AEAE-1F277546BAF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CECA-4333-A714-A4E435B4DB93}"/>
                </c:ext>
              </c:extLst>
            </c:dLbl>
            <c:dLbl>
              <c:idx val="6"/>
              <c:tx>
                <c:rich>
                  <a:bodyPr/>
                  <a:lstStyle/>
                  <a:p>
                    <a:fld id="{8F71A323-CB5A-4B5A-8BFB-53DD0618AE6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CECA-4333-A714-A4E435B4DB93}"/>
                </c:ext>
              </c:extLst>
            </c:dLbl>
            <c:spPr>
              <a:noFill/>
              <a:ln>
                <a:noFill/>
              </a:ln>
              <a:effectLst/>
            </c:spPr>
            <c:txPr>
              <a:bodyPr rot="0" spcFirstLastPara="1" vertOverflow="ellipsis" vert="horz" wrap="square" anchor="ctr" anchorCtr="0"/>
              <a:lstStyle/>
              <a:p>
                <a:pPr algn="ctr">
                  <a:defRPr lang="en-US" sz="4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val>
            <c:numLit>
              <c:formatCode>General</c:formatCode>
              <c:ptCount val="7"/>
              <c:pt idx="0">
                <c:v>1</c:v>
              </c:pt>
              <c:pt idx="1">
                <c:v>1</c:v>
              </c:pt>
              <c:pt idx="2">
                <c:v>1</c:v>
              </c:pt>
              <c:pt idx="3">
                <c:v>1</c:v>
              </c:pt>
              <c:pt idx="4">
                <c:v>1</c:v>
              </c:pt>
              <c:pt idx="5">
                <c:v>1</c:v>
              </c:pt>
              <c:pt idx="6">
                <c:v>1</c:v>
              </c:pt>
            </c:numLit>
          </c:val>
          <c:extLst>
            <c:ext xmlns:c15="http://schemas.microsoft.com/office/drawing/2012/chart" uri="{02D57815-91ED-43cb-92C2-25804820EDAC}">
              <c15:datalabelsRange>
                <c15:f>'Time Schedule Input'!$G$5:$G$11</c15:f>
                <c15:dlblRangeCache>
                  <c:ptCount val="7"/>
                  <c:pt idx="0">
                    <c:v>70%</c:v>
                  </c:pt>
                  <c:pt idx="1">
                    <c:v>100%</c:v>
                  </c:pt>
                  <c:pt idx="2">
                    <c:v>85%</c:v>
                  </c:pt>
                  <c:pt idx="3">
                    <c:v>67%</c:v>
                  </c:pt>
                  <c:pt idx="4">
                    <c:v>50%</c:v>
                  </c:pt>
                  <c:pt idx="5">
                    <c:v>40%</c:v>
                  </c:pt>
                  <c:pt idx="6">
                    <c:v>0%</c:v>
                  </c:pt>
                </c15:dlblRangeCache>
              </c15:datalabelsRange>
            </c:ext>
            <c:ext xmlns:c16="http://schemas.microsoft.com/office/drawing/2014/chart" uri="{C3380CC4-5D6E-409C-BE32-E72D297353CC}">
              <c16:uniqueId val="{0000000F-CECA-4333-A714-A4E435B4DB93}"/>
            </c:ext>
          </c:extLst>
        </c:ser>
        <c:ser>
          <c:idx val="2"/>
          <c:order val="2"/>
          <c:spPr>
            <a:noFill/>
            <a:ln>
              <a:solidFill>
                <a:schemeClr val="accent5">
                  <a:lumMod val="40000"/>
                  <a:lumOff val="60000"/>
                </a:schemeClr>
              </a:solidFill>
            </a:ln>
            <a:effectLst/>
          </c:spPr>
          <c:invertIfNegative val="0"/>
          <c:dLbls>
            <c:dLbl>
              <c:idx val="0"/>
              <c:tx>
                <c:rich>
                  <a:bodyPr/>
                  <a:lstStyle/>
                  <a:p>
                    <a:r>
                      <a:rPr lang="en-US"/>
                      <a:t>% Actual</a:t>
                    </a:r>
                  </a:p>
                </c:rich>
              </c:tx>
              <c:showLegendKey val="0"/>
              <c:showVal val="0"/>
              <c:showCatName val="0"/>
              <c:showSerName val="0"/>
              <c:showPercent val="0"/>
              <c:showBubbleSize val="0"/>
              <c:extLst>
                <c:ext xmlns:c15="http://schemas.microsoft.com/office/drawing/2012/chart" uri="{CE6537A1-D6FC-4f65-9D91-7224C49458BB}">
                  <c15:layout>
                    <c:manualLayout>
                      <c:w val="0.23262050237610318"/>
                      <c:h val="0.1658082975679542"/>
                    </c:manualLayout>
                  </c15:layout>
                  <c15:showDataLabelsRange val="1"/>
                </c:ext>
                <c:ext xmlns:c16="http://schemas.microsoft.com/office/drawing/2014/chart" uri="{C3380CC4-5D6E-409C-BE32-E72D297353CC}">
                  <c16:uniqueId val="{00000010-CECA-4333-A714-A4E435B4DB93}"/>
                </c:ext>
              </c:extLst>
            </c:dLbl>
            <c:dLbl>
              <c:idx val="1"/>
              <c:tx>
                <c:rich>
                  <a:bodyPr/>
                  <a:lstStyle/>
                  <a:p>
                    <a:fld id="{DD5CC421-4E92-46C6-9ABE-948E18CE789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CECA-4333-A714-A4E435B4DB93}"/>
                </c:ext>
              </c:extLst>
            </c:dLbl>
            <c:dLbl>
              <c:idx val="2"/>
              <c:tx>
                <c:rich>
                  <a:bodyPr/>
                  <a:lstStyle/>
                  <a:p>
                    <a:fld id="{74839669-C85A-497E-AC1A-15D60206C2B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CECA-4333-A714-A4E435B4DB93}"/>
                </c:ext>
              </c:extLst>
            </c:dLbl>
            <c:dLbl>
              <c:idx val="3"/>
              <c:tx>
                <c:rich>
                  <a:bodyPr/>
                  <a:lstStyle/>
                  <a:p>
                    <a:fld id="{9A40E9ED-8A02-488A-AF87-E8F9BEE9A67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CECA-4333-A714-A4E435B4DB93}"/>
                </c:ext>
              </c:extLst>
            </c:dLbl>
            <c:dLbl>
              <c:idx val="4"/>
              <c:tx>
                <c:rich>
                  <a:bodyPr/>
                  <a:lstStyle/>
                  <a:p>
                    <a:fld id="{DAAEA5DF-70BB-4CB4-A499-78F7F6D5608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CECA-4333-A714-A4E435B4DB93}"/>
                </c:ext>
              </c:extLst>
            </c:dLbl>
            <c:dLbl>
              <c:idx val="5"/>
              <c:tx>
                <c:rich>
                  <a:bodyPr/>
                  <a:lstStyle/>
                  <a:p>
                    <a:fld id="{166D0F70-C52F-4B73-AB9D-5001FA3E464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CECA-4333-A714-A4E435B4DB93}"/>
                </c:ext>
              </c:extLst>
            </c:dLbl>
            <c:dLbl>
              <c:idx val="6"/>
              <c:tx>
                <c:rich>
                  <a:bodyPr/>
                  <a:lstStyle/>
                  <a:p>
                    <a:fld id="{F7C021DB-6DF7-4A28-9BDA-FD5301CEB17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CECA-4333-A714-A4E435B4DB93}"/>
                </c:ext>
              </c:extLst>
            </c:dLbl>
            <c:spPr>
              <a:noFill/>
              <a:ln>
                <a:noFill/>
              </a:ln>
              <a:effectLst/>
            </c:spPr>
            <c:txPr>
              <a:bodyPr rot="0" spcFirstLastPara="1" vertOverflow="ellipsis" vert="horz" wrap="square" anchor="ctr" anchorCtr="0"/>
              <a:lstStyle/>
              <a:p>
                <a:pPr algn="ctr">
                  <a:defRPr lang="en-US" sz="4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val>
            <c:numLit>
              <c:formatCode>General</c:formatCode>
              <c:ptCount val="7"/>
              <c:pt idx="0">
                <c:v>1</c:v>
              </c:pt>
              <c:pt idx="1">
                <c:v>1</c:v>
              </c:pt>
              <c:pt idx="2">
                <c:v>1</c:v>
              </c:pt>
              <c:pt idx="3">
                <c:v>1</c:v>
              </c:pt>
              <c:pt idx="4">
                <c:v>1</c:v>
              </c:pt>
              <c:pt idx="5">
                <c:v>1</c:v>
              </c:pt>
              <c:pt idx="6">
                <c:v>1</c:v>
              </c:pt>
            </c:numLit>
          </c:val>
          <c:extLst>
            <c:ext xmlns:c15="http://schemas.microsoft.com/office/drawing/2012/chart" uri="{02D57815-91ED-43cb-92C2-25804820EDAC}">
              <c15:datalabelsRange>
                <c15:f>'Time Schedule Input'!$I$5:$I$11</c15:f>
                <c15:dlblRangeCache>
                  <c:ptCount val="7"/>
                  <c:pt idx="0">
                    <c:v>60%</c:v>
                  </c:pt>
                  <c:pt idx="1">
                    <c:v>100%</c:v>
                  </c:pt>
                  <c:pt idx="2">
                    <c:v>78%</c:v>
                  </c:pt>
                  <c:pt idx="3">
                    <c:v>53%</c:v>
                  </c:pt>
                  <c:pt idx="4">
                    <c:v>42%</c:v>
                  </c:pt>
                  <c:pt idx="5">
                    <c:v>31%</c:v>
                  </c:pt>
                  <c:pt idx="6">
                    <c:v>0%</c:v>
                  </c:pt>
                </c15:dlblRangeCache>
              </c15:datalabelsRange>
            </c:ext>
            <c:ext xmlns:c16="http://schemas.microsoft.com/office/drawing/2014/chart" uri="{C3380CC4-5D6E-409C-BE32-E72D297353CC}">
              <c16:uniqueId val="{00000017-CECA-4333-A714-A4E435B4DB93}"/>
            </c:ext>
          </c:extLst>
        </c:ser>
        <c:ser>
          <c:idx val="3"/>
          <c:order val="3"/>
          <c:spPr>
            <a:noFill/>
            <a:ln>
              <a:solidFill>
                <a:schemeClr val="accent5">
                  <a:lumMod val="40000"/>
                  <a:lumOff val="60000"/>
                </a:schemeClr>
              </a:solidFill>
            </a:ln>
            <a:effectLst/>
          </c:spPr>
          <c:invertIfNegative val="0"/>
          <c:dLbls>
            <c:dLbl>
              <c:idx val="0"/>
              <c:tx>
                <c:rich>
                  <a:bodyPr/>
                  <a:lstStyle/>
                  <a:p>
                    <a:r>
                      <a:rPr lang="en-US"/>
                      <a:t>% Variance</a:t>
                    </a:r>
                  </a:p>
                </c:rich>
              </c:tx>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8-CECA-4333-A714-A4E435B4DB93}"/>
                </c:ext>
              </c:extLst>
            </c:dLbl>
            <c:dLbl>
              <c:idx val="1"/>
              <c:tx>
                <c:rich>
                  <a:bodyPr/>
                  <a:lstStyle/>
                  <a:p>
                    <a:fld id="{4621786C-84A9-4860-A30E-C7E4ABC359B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CECA-4333-A714-A4E435B4DB93}"/>
                </c:ext>
              </c:extLst>
            </c:dLbl>
            <c:dLbl>
              <c:idx val="2"/>
              <c:tx>
                <c:rich>
                  <a:bodyPr/>
                  <a:lstStyle/>
                  <a:p>
                    <a:fld id="{ED8BAF5C-B10A-4411-A5EA-B5F0901DC7D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CECA-4333-A714-A4E435B4DB93}"/>
                </c:ext>
              </c:extLst>
            </c:dLbl>
            <c:dLbl>
              <c:idx val="3"/>
              <c:tx>
                <c:rich>
                  <a:bodyPr/>
                  <a:lstStyle/>
                  <a:p>
                    <a:fld id="{187C77A9-8D87-4FA4-95FA-747040E1F62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CECA-4333-A714-A4E435B4DB93}"/>
                </c:ext>
              </c:extLst>
            </c:dLbl>
            <c:dLbl>
              <c:idx val="4"/>
              <c:tx>
                <c:rich>
                  <a:bodyPr/>
                  <a:lstStyle/>
                  <a:p>
                    <a:fld id="{AC9BB9E5-1858-4C7B-AA72-0642ED78E9B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CECA-4333-A714-A4E435B4DB93}"/>
                </c:ext>
              </c:extLst>
            </c:dLbl>
            <c:dLbl>
              <c:idx val="5"/>
              <c:tx>
                <c:rich>
                  <a:bodyPr/>
                  <a:lstStyle/>
                  <a:p>
                    <a:fld id="{D4745278-2044-4360-AEFD-72C6D7044C9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CECA-4333-A714-A4E435B4DB93}"/>
                </c:ext>
              </c:extLst>
            </c:dLbl>
            <c:dLbl>
              <c:idx val="6"/>
              <c:tx>
                <c:rich>
                  <a:bodyPr/>
                  <a:lstStyle/>
                  <a:p>
                    <a:fld id="{E39FF2C8-7286-4205-B291-294D9A1E803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CECA-4333-A714-A4E435B4DB93}"/>
                </c:ext>
              </c:extLst>
            </c:dLbl>
            <c:spPr>
              <a:noFill/>
              <a:ln>
                <a:noFill/>
              </a:ln>
              <a:effectLst/>
            </c:spPr>
            <c:txPr>
              <a:bodyPr rot="0" spcFirstLastPara="1" vertOverflow="ellipsis" vert="horz" wrap="square" anchor="ctr" anchorCtr="0"/>
              <a:lstStyle/>
              <a:p>
                <a:pPr algn="ctr">
                  <a:defRPr lang="en-US" sz="4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val>
            <c:numLit>
              <c:formatCode>General</c:formatCode>
              <c:ptCount val="7"/>
              <c:pt idx="0">
                <c:v>1</c:v>
              </c:pt>
              <c:pt idx="1">
                <c:v>1</c:v>
              </c:pt>
              <c:pt idx="2">
                <c:v>1</c:v>
              </c:pt>
              <c:pt idx="3">
                <c:v>1</c:v>
              </c:pt>
              <c:pt idx="4">
                <c:v>1</c:v>
              </c:pt>
              <c:pt idx="5">
                <c:v>1</c:v>
              </c:pt>
              <c:pt idx="6">
                <c:v>1</c:v>
              </c:pt>
            </c:numLit>
          </c:val>
          <c:extLst>
            <c:ext xmlns:c15="http://schemas.microsoft.com/office/drawing/2012/chart" uri="{02D57815-91ED-43cb-92C2-25804820EDAC}">
              <c15:datalabelsRange>
                <c15:f>'Time Schedule Input'!$S$5:$S$11</c15:f>
                <c15:dlblRangeCache>
                  <c:ptCount val="7"/>
                  <c:pt idx="0">
                    <c:v>-10%</c:v>
                  </c:pt>
                  <c:pt idx="1">
                    <c:v>0%</c:v>
                  </c:pt>
                  <c:pt idx="2">
                    <c:v>-7%</c:v>
                  </c:pt>
                  <c:pt idx="3">
                    <c:v>-14%</c:v>
                  </c:pt>
                  <c:pt idx="4">
                    <c:v>-8%</c:v>
                  </c:pt>
                  <c:pt idx="5">
                    <c:v>-9%</c:v>
                  </c:pt>
                  <c:pt idx="6">
                    <c:v>0%</c:v>
                  </c:pt>
                </c15:dlblRangeCache>
              </c15:datalabelsRange>
            </c:ext>
            <c:ext xmlns:c16="http://schemas.microsoft.com/office/drawing/2014/chart" uri="{C3380CC4-5D6E-409C-BE32-E72D297353CC}">
              <c16:uniqueId val="{0000001F-CECA-4333-A714-A4E435B4DB93}"/>
            </c:ext>
          </c:extLst>
        </c:ser>
        <c:dLbls>
          <c:showLegendKey val="0"/>
          <c:showVal val="0"/>
          <c:showCatName val="0"/>
          <c:showSerName val="0"/>
          <c:showPercent val="0"/>
          <c:showBubbleSize val="0"/>
        </c:dLbls>
        <c:gapWidth val="0"/>
        <c:overlap val="100"/>
        <c:axId val="1371329376"/>
        <c:axId val="1371318144"/>
      </c:barChart>
      <c:catAx>
        <c:axId val="1371329376"/>
        <c:scaling>
          <c:orientation val="maxMin"/>
        </c:scaling>
        <c:delete val="1"/>
        <c:axPos val="l"/>
        <c:majorTickMark val="out"/>
        <c:minorTickMark val="none"/>
        <c:tickLblPos val="nextTo"/>
        <c:crossAx val="1371318144"/>
        <c:crosses val="autoZero"/>
        <c:auto val="1"/>
        <c:lblAlgn val="ctr"/>
        <c:lblOffset val="100"/>
        <c:noMultiLvlLbl val="0"/>
      </c:catAx>
      <c:valAx>
        <c:axId val="1371318144"/>
        <c:scaling>
          <c:orientation val="minMax"/>
          <c:max val="4"/>
          <c:min val="0"/>
        </c:scaling>
        <c:delete val="1"/>
        <c:axPos val="t"/>
        <c:numFmt formatCode="General" sourceLinked="1"/>
        <c:majorTickMark val="out"/>
        <c:minorTickMark val="none"/>
        <c:tickLblPos val="nextTo"/>
        <c:crossAx val="13713293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2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42862428100744"/>
          <c:y val="9.7184778641080466E-2"/>
          <c:w val="0.69820042441503327"/>
          <c:h val="0.86928264761606799"/>
        </c:manualLayout>
      </c:layout>
      <c:doughnutChart>
        <c:varyColors val="1"/>
        <c:ser>
          <c:idx val="0"/>
          <c:order val="0"/>
          <c:spPr>
            <a:solidFill>
              <a:srgbClr val="065D84"/>
            </a:solidFill>
            <a:ln>
              <a:noFill/>
            </a:ln>
          </c:spPr>
          <c:dPt>
            <c:idx val="0"/>
            <c:bubble3D val="0"/>
            <c:spPr>
              <a:solidFill>
                <a:srgbClr val="04AC84"/>
              </a:solidFill>
              <a:ln w="19050">
                <a:noFill/>
              </a:ln>
              <a:effectLst/>
            </c:spPr>
            <c:extLst>
              <c:ext xmlns:c16="http://schemas.microsoft.com/office/drawing/2014/chart" uri="{C3380CC4-5D6E-409C-BE32-E72D297353CC}">
                <c16:uniqueId val="{00000001-6580-465D-B0CB-088126C13395}"/>
              </c:ext>
            </c:extLst>
          </c:dPt>
          <c:dPt>
            <c:idx val="1"/>
            <c:bubble3D val="0"/>
            <c:spPr>
              <a:solidFill>
                <a:schemeClr val="bg1">
                  <a:lumMod val="85000"/>
                </a:schemeClr>
              </a:solidFill>
              <a:ln w="19050">
                <a:noFill/>
              </a:ln>
              <a:effectLst/>
            </c:spPr>
            <c:extLst>
              <c:ext xmlns:c16="http://schemas.microsoft.com/office/drawing/2014/chart" uri="{C3380CC4-5D6E-409C-BE32-E72D297353CC}">
                <c16:uniqueId val="{00000003-6580-465D-B0CB-088126C13395}"/>
              </c:ext>
            </c:extLst>
          </c:dPt>
          <c:dLbls>
            <c:dLbl>
              <c:idx val="1"/>
              <c:spPr>
                <a:noFill/>
                <a:ln>
                  <a:noFill/>
                </a:ln>
                <a:effectLst/>
              </c:spPr>
              <c:txPr>
                <a:bodyPr rot="0" spcFirstLastPara="1" vertOverflow="ellipsis" vert="horz" wrap="none" lIns="38100" tIns="19050" rIns="38100" bIns="19050" anchor="ctr" anchorCtr="1">
                  <a:spAutoFit/>
                </a:bodyPr>
                <a:lstStyle/>
                <a:p>
                  <a:pPr>
                    <a:defRPr sz="3600" b="0" i="0" u="none" strike="noStrike" kern="1200" baseline="0">
                      <a:solidFill>
                        <a:schemeClr val="tx1"/>
                      </a:solidFill>
                      <a:latin typeface="Arial "/>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6580-465D-B0CB-088126C13395}"/>
                </c:ext>
              </c:extLst>
            </c:dLbl>
            <c:spPr>
              <a:noFill/>
              <a:ln>
                <a:noFill/>
              </a:ln>
              <a:effectLst/>
            </c:spPr>
            <c:txPr>
              <a:bodyPr rot="0" spcFirstLastPara="1" vertOverflow="ellipsis" vert="horz" wrap="none" lIns="38100" tIns="19050" rIns="38100" bIns="19050" anchor="ctr" anchorCtr="1">
                <a:spAutoFit/>
              </a:bodyPr>
              <a:lstStyle/>
              <a:p>
                <a:pPr>
                  <a:defRPr sz="3600" b="0" i="0" u="none" strike="noStrike" kern="1200" baseline="0">
                    <a:solidFill>
                      <a:schemeClr val="bg1"/>
                    </a:solidFill>
                    <a:latin typeface="Arial "/>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s>
          <c:cat>
            <c:strRef>
              <c:f>('Time Schedule Input'!$P$1,'Time Schedule Input'!$Q$1)</c:f>
              <c:strCache>
                <c:ptCount val="2"/>
                <c:pt idx="0">
                  <c:v>% Elapsed Time</c:v>
                </c:pt>
                <c:pt idx="1">
                  <c:v>% Remaining Time</c:v>
                </c:pt>
              </c:strCache>
            </c:strRef>
          </c:cat>
          <c:val>
            <c:numRef>
              <c:f>('Time Schedule Input'!$P$2,'Time Schedule Input'!$Q$2)</c:f>
              <c:numCache>
                <c:formatCode>0%</c:formatCode>
                <c:ptCount val="2"/>
                <c:pt idx="0">
                  <c:v>0.50091743119266052</c:v>
                </c:pt>
                <c:pt idx="1">
                  <c:v>0.49908256880733948</c:v>
                </c:pt>
              </c:numCache>
            </c:numRef>
          </c:val>
          <c:extLst>
            <c:ext xmlns:c16="http://schemas.microsoft.com/office/drawing/2014/chart" uri="{C3380CC4-5D6E-409C-BE32-E72D297353CC}">
              <c16:uniqueId val="{00000004-6580-465D-B0CB-088126C13395}"/>
            </c:ext>
          </c:extLst>
        </c:ser>
        <c:dLbls>
          <c:showLegendKey val="0"/>
          <c:showVal val="0"/>
          <c:showCatName val="0"/>
          <c:showSerName val="0"/>
          <c:showPercent val="0"/>
          <c:showBubbleSize val="0"/>
          <c:showLeaderLines val="1"/>
        </c:dLbls>
        <c:firstSliceAng val="0"/>
        <c:holeSize val="61"/>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Arial "/>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11</xdr:col>
      <xdr:colOff>495300</xdr:colOff>
      <xdr:row>0</xdr:row>
      <xdr:rowOff>0</xdr:rowOff>
    </xdr:from>
    <xdr:to>
      <xdr:col>17</xdr:col>
      <xdr:colOff>441959</xdr:colOff>
      <xdr:row>6</xdr:row>
      <xdr:rowOff>413385</xdr:rowOff>
    </xdr:to>
    <xdr:pic>
      <xdr:nvPicPr>
        <xdr:cNvPr id="2" name="Picture 1">
          <a:extLst>
            <a:ext uri="{FF2B5EF4-FFF2-40B4-BE49-F238E27FC236}">
              <a16:creationId xmlns:a16="http://schemas.microsoft.com/office/drawing/2014/main" id="{A6F875EC-5588-414E-BB80-59AB76E596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0900" y="0"/>
          <a:ext cx="3604259" cy="2156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238125</xdr:colOff>
      <xdr:row>26</xdr:row>
      <xdr:rowOff>190500</xdr:rowOff>
    </xdr:from>
    <xdr:to>
      <xdr:col>149</xdr:col>
      <xdr:colOff>238125</xdr:colOff>
      <xdr:row>41</xdr:row>
      <xdr:rowOff>333375</xdr:rowOff>
    </xdr:to>
    <xdr:sp macro="" textlink="">
      <xdr:nvSpPr>
        <xdr:cNvPr id="94" name="Flowchart: Document 93">
          <a:extLst>
            <a:ext uri="{FF2B5EF4-FFF2-40B4-BE49-F238E27FC236}">
              <a16:creationId xmlns:a16="http://schemas.microsoft.com/office/drawing/2014/main" id="{1E29BC53-AEC3-767B-C25A-CAAE1104A860}"/>
            </a:ext>
          </a:extLst>
        </xdr:cNvPr>
        <xdr:cNvSpPr/>
      </xdr:nvSpPr>
      <xdr:spPr>
        <a:xfrm>
          <a:off x="11668125" y="8858250"/>
          <a:ext cx="37147500" cy="5857875"/>
        </a:xfrm>
        <a:prstGeom prst="flowChartDocument">
          <a:avLst/>
        </a:prstGeom>
        <a:solidFill>
          <a:srgbClr val="738D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93</xdr:col>
      <xdr:colOff>190500</xdr:colOff>
      <xdr:row>84</xdr:row>
      <xdr:rowOff>333375</xdr:rowOff>
    </xdr:from>
    <xdr:to>
      <xdr:col>149</xdr:col>
      <xdr:colOff>0</xdr:colOff>
      <xdr:row>110</xdr:row>
      <xdr:rowOff>142875</xdr:rowOff>
    </xdr:to>
    <xdr:sp macro="" textlink="">
      <xdr:nvSpPr>
        <xdr:cNvPr id="92" name="Rectangle 91">
          <a:extLst>
            <a:ext uri="{FF2B5EF4-FFF2-40B4-BE49-F238E27FC236}">
              <a16:creationId xmlns:a16="http://schemas.microsoft.com/office/drawing/2014/main" id="{136295F8-3039-EA4C-9513-B24145C6B3C3}"/>
            </a:ext>
          </a:extLst>
        </xdr:cNvPr>
        <xdr:cNvSpPr/>
      </xdr:nvSpPr>
      <xdr:spPr>
        <a:xfrm>
          <a:off x="32766000" y="31099125"/>
          <a:ext cx="15811500" cy="9715500"/>
        </a:xfrm>
        <a:prstGeom prst="rect">
          <a:avLst/>
        </a:prstGeom>
        <a:noFill/>
        <a:ln>
          <a:solidFill>
            <a:srgbClr val="4A5E6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9525</xdr:colOff>
      <xdr:row>25</xdr:row>
      <xdr:rowOff>9525</xdr:rowOff>
    </xdr:from>
    <xdr:to>
      <xdr:col>99</xdr:col>
      <xdr:colOff>180975</xdr:colOff>
      <xdr:row>41</xdr:row>
      <xdr:rowOff>276225</xdr:rowOff>
    </xdr:to>
    <xdr:sp macro="" textlink="Home!N12">
      <xdr:nvSpPr>
        <xdr:cNvPr id="56" name="Rectangle: Top Corners Snipped 55">
          <a:extLst>
            <a:ext uri="{FF2B5EF4-FFF2-40B4-BE49-F238E27FC236}">
              <a16:creationId xmlns:a16="http://schemas.microsoft.com/office/drawing/2014/main" id="{FA11CCBC-4790-4864-99A3-063A628814DA}"/>
            </a:ext>
          </a:extLst>
        </xdr:cNvPr>
        <xdr:cNvSpPr/>
      </xdr:nvSpPr>
      <xdr:spPr>
        <a:xfrm>
          <a:off x="12582525" y="8296275"/>
          <a:ext cx="21888450" cy="6362700"/>
        </a:xfrm>
        <a:prstGeom prst="snip2SameRect">
          <a:avLst>
            <a:gd name="adj1" fmla="val 0"/>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fld id="{72F35798-CD7A-492E-A443-8892EC2EB859}" type="TxLink">
            <a:rPr lang="en-US" sz="17300" b="0" i="0" u="none" strike="noStrike">
              <a:solidFill>
                <a:schemeClr val="bg1"/>
              </a:solidFill>
              <a:effectLst/>
              <a:latin typeface="Arial"/>
              <a:ea typeface="+mn-ea"/>
              <a:cs typeface="Arial"/>
            </a:rPr>
            <a:t>Building Best Project</a:t>
          </a:fld>
          <a:endParaRPr lang="en-US" sz="17300">
            <a:solidFill>
              <a:schemeClr val="bg1"/>
            </a:solidFill>
            <a:effectLst/>
            <a:latin typeface="Arial" panose="020B0604020202020204" pitchFamily="34" charset="0"/>
            <a:cs typeface="Arial" panose="020B0604020202020204" pitchFamily="34" charset="0"/>
          </a:endParaRPr>
        </a:p>
      </xdr:txBody>
    </xdr:sp>
    <xdr:clientData/>
  </xdr:twoCellAnchor>
  <xdr:twoCellAnchor>
    <xdr:from>
      <xdr:col>20</xdr:col>
      <xdr:colOff>47625</xdr:colOff>
      <xdr:row>52</xdr:row>
      <xdr:rowOff>142875</xdr:rowOff>
    </xdr:from>
    <xdr:to>
      <xdr:col>124</xdr:col>
      <xdr:colOff>47624</xdr:colOff>
      <xdr:row>83</xdr:row>
      <xdr:rowOff>0</xdr:rowOff>
    </xdr:to>
    <xdr:sp macro="" textlink="">
      <xdr:nvSpPr>
        <xdr:cNvPr id="58" name="TextBox 57">
          <a:extLst>
            <a:ext uri="{FF2B5EF4-FFF2-40B4-BE49-F238E27FC236}">
              <a16:creationId xmlns:a16="http://schemas.microsoft.com/office/drawing/2014/main" id="{701D4476-53BF-4138-A4A9-58B87CAF2F3A}"/>
            </a:ext>
          </a:extLst>
        </xdr:cNvPr>
        <xdr:cNvSpPr txBox="1"/>
      </xdr:nvSpPr>
      <xdr:spPr>
        <a:xfrm>
          <a:off x="11763375" y="18716625"/>
          <a:ext cx="29717999" cy="11668125"/>
        </a:xfrm>
        <a:prstGeom prst="rect">
          <a:avLst/>
        </a:prstGeom>
        <a:noFill/>
        <a:ln w="0">
          <a:solidFill>
            <a:srgbClr val="647E8E"/>
          </a:solidFill>
        </a:ln>
      </xdr:spPr>
      <xdr:txBody>
        <a:bodyPr wrap="square" anchor="t">
          <a:noAutofit/>
        </a:bodyPr>
        <a:lstStyle/>
        <a:p>
          <a:pPr lvl="1" indent="0" algn="l" rtl="0" eaLnBrk="1" latinLnBrk="0" hangingPunct="1">
            <a:lnSpc>
              <a:spcPct val="110000"/>
            </a:lnSpc>
            <a:spcAft>
              <a:spcPts val="588"/>
            </a:spcAft>
          </a:pPr>
          <a:endParaRPr lang="en-US" sz="700" b="1" kern="1200">
            <a:solidFill>
              <a:srgbClr val="044664"/>
            </a:solidFill>
            <a:latin typeface="Arial" panose="020B0604020202020204" pitchFamily="34" charset="0"/>
            <a:ea typeface="+mn-ea"/>
            <a:cs typeface="Arial" panose="020B0604020202020204" pitchFamily="34" charset="0"/>
          </a:endParaRPr>
        </a:p>
        <a:p>
          <a:pPr lvl="1" indent="0" algn="l" rtl="0" eaLnBrk="1" latinLnBrk="0" hangingPunct="1">
            <a:lnSpc>
              <a:spcPct val="110000"/>
            </a:lnSpc>
            <a:spcAft>
              <a:spcPts val="588"/>
            </a:spcAft>
          </a:pPr>
          <a:r>
            <a:rPr lang="en-US" sz="4800" b="1" kern="1200">
              <a:solidFill>
                <a:srgbClr val="044664"/>
              </a:solidFill>
              <a:latin typeface="Arial" panose="020B0604020202020204" pitchFamily="34" charset="0"/>
              <a:ea typeface="+mn-ea"/>
              <a:cs typeface="Arial" panose="020B0604020202020204" pitchFamily="34" charset="0"/>
            </a:rPr>
            <a:t>Progress S-Curve (Planned Vs Actual)</a:t>
          </a:r>
        </a:p>
      </xdr:txBody>
    </xdr:sp>
    <xdr:clientData/>
  </xdr:twoCellAnchor>
  <xdr:twoCellAnchor>
    <xdr:from>
      <xdr:col>20</xdr:col>
      <xdr:colOff>62864</xdr:colOff>
      <xdr:row>55</xdr:row>
      <xdr:rowOff>63819</xdr:rowOff>
    </xdr:from>
    <xdr:to>
      <xdr:col>124</xdr:col>
      <xdr:colOff>95250</xdr:colOff>
      <xdr:row>82</xdr:row>
      <xdr:rowOff>285750</xdr:rowOff>
    </xdr:to>
    <xdr:graphicFrame macro="">
      <xdr:nvGraphicFramePr>
        <xdr:cNvPr id="59" name="Chart 58">
          <a:extLst>
            <a:ext uri="{FF2B5EF4-FFF2-40B4-BE49-F238E27FC236}">
              <a16:creationId xmlns:a16="http://schemas.microsoft.com/office/drawing/2014/main" id="{B62FBA67-87EE-40F2-8C7A-41B548F585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123</xdr:col>
      <xdr:colOff>142875</xdr:colOff>
      <xdr:row>40</xdr:row>
      <xdr:rowOff>95250</xdr:rowOff>
    </xdr:from>
    <xdr:to>
      <xdr:col>145</xdr:col>
      <xdr:colOff>209550</xdr:colOff>
      <xdr:row>54</xdr:row>
      <xdr:rowOff>85725</xdr:rowOff>
    </xdr:to>
    <xdr:grpSp>
      <xdr:nvGrpSpPr>
        <xdr:cNvPr id="60" name="Group 59">
          <a:extLst>
            <a:ext uri="{FF2B5EF4-FFF2-40B4-BE49-F238E27FC236}">
              <a16:creationId xmlns:a16="http://schemas.microsoft.com/office/drawing/2014/main" id="{23792998-AFB6-4B4F-AFBA-A705C5590DE1}"/>
            </a:ext>
          </a:extLst>
        </xdr:cNvPr>
        <xdr:cNvGrpSpPr/>
      </xdr:nvGrpSpPr>
      <xdr:grpSpPr>
        <a:xfrm>
          <a:off x="41290875" y="14097000"/>
          <a:ext cx="6353175" cy="5324475"/>
          <a:chOff x="36652200" y="25184100"/>
          <a:chExt cx="4648200" cy="3958740"/>
        </a:xfrm>
      </xdr:grpSpPr>
      <xdr:graphicFrame macro="">
        <xdr:nvGraphicFramePr>
          <xdr:cNvPr id="61" name="Chart 60">
            <a:extLst>
              <a:ext uri="{FF2B5EF4-FFF2-40B4-BE49-F238E27FC236}">
                <a16:creationId xmlns:a16="http://schemas.microsoft.com/office/drawing/2014/main" id="{4DD3940C-F1F8-D91A-3A27-DE66597D9F0A}"/>
              </a:ext>
            </a:extLst>
          </xdr:cNvPr>
          <xdr:cNvGraphicFramePr>
            <a:graphicFrameLocks/>
          </xdr:cNvGraphicFramePr>
        </xdr:nvGraphicFramePr>
        <xdr:xfrm>
          <a:off x="36652200" y="25184100"/>
          <a:ext cx="4648200" cy="3958740"/>
        </xdr:xfrm>
        <a:graphic>
          <a:graphicData uri="http://schemas.openxmlformats.org/drawingml/2006/chart">
            <c:chart xmlns:c="http://schemas.openxmlformats.org/drawingml/2006/chart" xmlns:r="http://schemas.openxmlformats.org/officeDocument/2006/relationships" r:id="rId2"/>
          </a:graphicData>
        </a:graphic>
      </xdr:graphicFrame>
      <xdr:sp macro="" textlink="'Time Schedule Input'!$I$3">
        <xdr:nvSpPr>
          <xdr:cNvPr id="62" name="Rectangle: Top Corners Snipped 61">
            <a:extLst>
              <a:ext uri="{FF2B5EF4-FFF2-40B4-BE49-F238E27FC236}">
                <a16:creationId xmlns:a16="http://schemas.microsoft.com/office/drawing/2014/main" id="{52FD8DC6-9292-5FB9-BC8C-C8CD5F42FE67}"/>
              </a:ext>
            </a:extLst>
          </xdr:cNvPr>
          <xdr:cNvSpPr/>
        </xdr:nvSpPr>
        <xdr:spPr>
          <a:xfrm>
            <a:off x="37531964" y="26353077"/>
            <a:ext cx="2881745" cy="2240973"/>
          </a:xfrm>
          <a:prstGeom prst="snip2SameRect">
            <a:avLst>
              <a:gd name="adj1" fmla="val 0"/>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BB80CC16-7228-4A0D-8F64-F7CEF69AD548}" type="TxLink">
              <a:rPr lang="en-US" sz="4800" b="0" i="0" u="none" strike="noStrike">
                <a:solidFill>
                  <a:srgbClr val="044664"/>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70%</a:t>
            </a:fld>
            <a:endParaRPr lang="en-US" sz="49600" b="1">
              <a:solidFill>
                <a:srgbClr val="044664"/>
              </a:solidFill>
              <a:effectLst/>
              <a:latin typeface="Arial" panose="020B0604020202020204" pitchFamily="34" charset="0"/>
              <a:ea typeface="+mn-ea"/>
              <a:cs typeface="Arial" panose="020B0604020202020204" pitchFamily="34" charset="0"/>
            </a:endParaRPr>
          </a:p>
        </xdr:txBody>
      </xdr:sp>
    </xdr:grpSp>
    <xdr:clientData/>
  </xdr:twoCellAnchor>
  <xdr:twoCellAnchor>
    <xdr:from>
      <xdr:col>124</xdr:col>
      <xdr:colOff>66675</xdr:colOff>
      <xdr:row>54</xdr:row>
      <xdr:rowOff>335578</xdr:rowOff>
    </xdr:from>
    <xdr:to>
      <xdr:col>146</xdr:col>
      <xdr:colOff>133350</xdr:colOff>
      <xdr:row>68</xdr:row>
      <xdr:rowOff>314325</xdr:rowOff>
    </xdr:to>
    <xdr:grpSp>
      <xdr:nvGrpSpPr>
        <xdr:cNvPr id="63" name="Group 62">
          <a:extLst>
            <a:ext uri="{FF2B5EF4-FFF2-40B4-BE49-F238E27FC236}">
              <a16:creationId xmlns:a16="http://schemas.microsoft.com/office/drawing/2014/main" id="{97C1A302-1D78-49B7-9C94-CDE888325672}"/>
            </a:ext>
          </a:extLst>
        </xdr:cNvPr>
        <xdr:cNvGrpSpPr/>
      </xdr:nvGrpSpPr>
      <xdr:grpSpPr>
        <a:xfrm>
          <a:off x="41500425" y="19671328"/>
          <a:ext cx="6353175" cy="5312747"/>
          <a:chOff x="36652200" y="25184100"/>
          <a:chExt cx="4648200" cy="3958740"/>
        </a:xfrm>
      </xdr:grpSpPr>
      <xdr:graphicFrame macro="">
        <xdr:nvGraphicFramePr>
          <xdr:cNvPr id="64" name="Chart 63">
            <a:extLst>
              <a:ext uri="{FF2B5EF4-FFF2-40B4-BE49-F238E27FC236}">
                <a16:creationId xmlns:a16="http://schemas.microsoft.com/office/drawing/2014/main" id="{BB1A7085-33F7-BAAF-EF90-14DE7D8D45FB}"/>
              </a:ext>
            </a:extLst>
          </xdr:cNvPr>
          <xdr:cNvGraphicFramePr>
            <a:graphicFrameLocks/>
          </xdr:cNvGraphicFramePr>
        </xdr:nvGraphicFramePr>
        <xdr:xfrm>
          <a:off x="36652200" y="25184100"/>
          <a:ext cx="4648200" cy="3958740"/>
        </xdr:xfrm>
        <a:graphic>
          <a:graphicData uri="http://schemas.openxmlformats.org/drawingml/2006/chart">
            <c:chart xmlns:c="http://schemas.openxmlformats.org/drawingml/2006/chart" xmlns:r="http://schemas.openxmlformats.org/officeDocument/2006/relationships" r:id="rId3"/>
          </a:graphicData>
        </a:graphic>
      </xdr:graphicFrame>
      <xdr:sp macro="" textlink="'Time Schedule Input'!$I$4">
        <xdr:nvSpPr>
          <xdr:cNvPr id="65" name="Rectangle: Top Corners Snipped 64">
            <a:extLst>
              <a:ext uri="{FF2B5EF4-FFF2-40B4-BE49-F238E27FC236}">
                <a16:creationId xmlns:a16="http://schemas.microsoft.com/office/drawing/2014/main" id="{32A4E38D-F72B-28B3-76BE-30DA4BA171C0}"/>
              </a:ext>
            </a:extLst>
          </xdr:cNvPr>
          <xdr:cNvSpPr/>
        </xdr:nvSpPr>
        <xdr:spPr>
          <a:xfrm>
            <a:off x="37531964" y="26353077"/>
            <a:ext cx="2881745" cy="2240973"/>
          </a:xfrm>
          <a:prstGeom prst="snip2SameRect">
            <a:avLst>
              <a:gd name="adj1" fmla="val 0"/>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18C95C0B-3C66-4943-ADBA-66CC492D7C0C}" type="TxLink">
              <a:rPr lang="en-US" sz="4800" b="0" i="0" u="none" strike="noStrike">
                <a:solidFill>
                  <a:srgbClr val="044664"/>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70%</a:t>
            </a:fld>
            <a:endParaRPr lang="en-US" sz="4800" b="1">
              <a:solidFill>
                <a:srgbClr val="044664"/>
              </a:solidFill>
              <a:effectLst/>
              <a:latin typeface="Arial" panose="020B0604020202020204" pitchFamily="34" charset="0"/>
              <a:ea typeface="+mn-ea"/>
              <a:cs typeface="Arial" panose="020B0604020202020204" pitchFamily="34" charset="0"/>
            </a:endParaRPr>
          </a:p>
        </xdr:txBody>
      </xdr:sp>
    </xdr:grpSp>
    <xdr:clientData/>
  </xdr:twoCellAnchor>
  <xdr:twoCellAnchor>
    <xdr:from>
      <xdr:col>124</xdr:col>
      <xdr:colOff>85725</xdr:colOff>
      <xdr:row>69</xdr:row>
      <xdr:rowOff>285750</xdr:rowOff>
    </xdr:from>
    <xdr:to>
      <xdr:col>146</xdr:col>
      <xdr:colOff>152400</xdr:colOff>
      <xdr:row>83</xdr:row>
      <xdr:rowOff>276225</xdr:rowOff>
    </xdr:to>
    <xdr:grpSp>
      <xdr:nvGrpSpPr>
        <xdr:cNvPr id="66" name="Group 65">
          <a:extLst>
            <a:ext uri="{FF2B5EF4-FFF2-40B4-BE49-F238E27FC236}">
              <a16:creationId xmlns:a16="http://schemas.microsoft.com/office/drawing/2014/main" id="{DF13BEF5-32FB-456B-AA1F-CD2339AD85E5}"/>
            </a:ext>
          </a:extLst>
        </xdr:cNvPr>
        <xdr:cNvGrpSpPr/>
      </xdr:nvGrpSpPr>
      <xdr:grpSpPr>
        <a:xfrm>
          <a:off x="41519475" y="25336500"/>
          <a:ext cx="6353175" cy="5324475"/>
          <a:chOff x="36652200" y="25184100"/>
          <a:chExt cx="4648200" cy="3958740"/>
        </a:xfrm>
      </xdr:grpSpPr>
      <xdr:graphicFrame macro="">
        <xdr:nvGraphicFramePr>
          <xdr:cNvPr id="67" name="Chart 66">
            <a:extLst>
              <a:ext uri="{FF2B5EF4-FFF2-40B4-BE49-F238E27FC236}">
                <a16:creationId xmlns:a16="http://schemas.microsoft.com/office/drawing/2014/main" id="{53A6B7FF-E3E2-8A6E-3FA5-663444408940}"/>
              </a:ext>
            </a:extLst>
          </xdr:cNvPr>
          <xdr:cNvGraphicFramePr>
            <a:graphicFrameLocks/>
          </xdr:cNvGraphicFramePr>
        </xdr:nvGraphicFramePr>
        <xdr:xfrm>
          <a:off x="36652200" y="25184100"/>
          <a:ext cx="4648200" cy="3958740"/>
        </xdr:xfrm>
        <a:graphic>
          <a:graphicData uri="http://schemas.openxmlformats.org/drawingml/2006/chart">
            <c:chart xmlns:c="http://schemas.openxmlformats.org/drawingml/2006/chart" xmlns:r="http://schemas.openxmlformats.org/officeDocument/2006/relationships" r:id="rId4"/>
          </a:graphicData>
        </a:graphic>
      </xdr:graphicFrame>
      <xdr:sp macro="" textlink="'Time Schedule Input'!$I$5">
        <xdr:nvSpPr>
          <xdr:cNvPr id="68" name="Rectangle: Top Corners Snipped 67">
            <a:extLst>
              <a:ext uri="{FF2B5EF4-FFF2-40B4-BE49-F238E27FC236}">
                <a16:creationId xmlns:a16="http://schemas.microsoft.com/office/drawing/2014/main" id="{4A69EC37-D526-E4C4-A113-BDBA35BDAC3A}"/>
              </a:ext>
            </a:extLst>
          </xdr:cNvPr>
          <xdr:cNvSpPr/>
        </xdr:nvSpPr>
        <xdr:spPr>
          <a:xfrm>
            <a:off x="37531964" y="26353077"/>
            <a:ext cx="2881745" cy="2240973"/>
          </a:xfrm>
          <a:prstGeom prst="snip2SameRect">
            <a:avLst>
              <a:gd name="adj1" fmla="val 0"/>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80AA1D45-3014-4FEB-B17B-1D429BBBF50C}" type="TxLink">
              <a:rPr lang="en-US" sz="4800" b="0" i="0" u="none" strike="noStrike">
                <a:solidFill>
                  <a:srgbClr val="044664"/>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60%</a:t>
            </a:fld>
            <a:endParaRPr lang="en-US" sz="4800" b="1">
              <a:solidFill>
                <a:srgbClr val="044664"/>
              </a:solidFill>
              <a:effectLst/>
              <a:latin typeface="Arial" panose="020B0604020202020204" pitchFamily="34" charset="0"/>
              <a:ea typeface="+mn-ea"/>
              <a:cs typeface="Arial" panose="020B0604020202020204" pitchFamily="34" charset="0"/>
            </a:endParaRPr>
          </a:p>
        </xdr:txBody>
      </xdr:sp>
    </xdr:grpSp>
    <xdr:clientData/>
  </xdr:twoCellAnchor>
  <xdr:twoCellAnchor>
    <xdr:from>
      <xdr:col>20</xdr:col>
      <xdr:colOff>47625</xdr:colOff>
      <xdr:row>43</xdr:row>
      <xdr:rowOff>1</xdr:rowOff>
    </xdr:from>
    <xdr:to>
      <xdr:col>50</xdr:col>
      <xdr:colOff>190500</xdr:colOff>
      <xdr:row>51</xdr:row>
      <xdr:rowOff>189035</xdr:rowOff>
    </xdr:to>
    <xdr:grpSp>
      <xdr:nvGrpSpPr>
        <xdr:cNvPr id="69" name="Group 68">
          <a:extLst>
            <a:ext uri="{FF2B5EF4-FFF2-40B4-BE49-F238E27FC236}">
              <a16:creationId xmlns:a16="http://schemas.microsoft.com/office/drawing/2014/main" id="{063DD98E-71D5-430F-8276-C606036E4531}"/>
            </a:ext>
          </a:extLst>
        </xdr:cNvPr>
        <xdr:cNvGrpSpPr/>
      </xdr:nvGrpSpPr>
      <xdr:grpSpPr>
        <a:xfrm>
          <a:off x="11763375" y="15144751"/>
          <a:ext cx="8715375" cy="3237034"/>
          <a:chOff x="21671280" y="8900158"/>
          <a:chExt cx="9144000" cy="5514013"/>
        </a:xfrm>
      </xdr:grpSpPr>
      <xdr:sp macro="" textlink="">
        <xdr:nvSpPr>
          <xdr:cNvPr id="70" name="Rectangle: Top Corners Snipped 69">
            <a:extLst>
              <a:ext uri="{FF2B5EF4-FFF2-40B4-BE49-F238E27FC236}">
                <a16:creationId xmlns:a16="http://schemas.microsoft.com/office/drawing/2014/main" id="{8A0759F3-1DE8-C475-F3FC-AE79CD95A4FC}"/>
              </a:ext>
            </a:extLst>
          </xdr:cNvPr>
          <xdr:cNvSpPr/>
        </xdr:nvSpPr>
        <xdr:spPr>
          <a:xfrm>
            <a:off x="21701760" y="8991599"/>
            <a:ext cx="9113520" cy="2255521"/>
          </a:xfrm>
          <a:prstGeom prst="snip2SameRect">
            <a:avLst>
              <a:gd name="adj1" fmla="val 0"/>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4800" b="1">
                <a:solidFill>
                  <a:schemeClr val="tx1"/>
                </a:solidFill>
                <a:effectLst/>
                <a:latin typeface="Arial" panose="020B0604020202020204" pitchFamily="34" charset="0"/>
                <a:ea typeface="+mn-ea"/>
                <a:cs typeface="Arial" panose="020B0604020202020204" pitchFamily="34" charset="0"/>
              </a:rPr>
              <a:t>% Planned</a:t>
            </a:r>
          </a:p>
          <a:p>
            <a:pPr marL="0" marR="0" lvl="0" indent="0" algn="ctr" defTabSz="914400" eaLnBrk="1" fontAlgn="auto" latinLnBrk="0" hangingPunct="1">
              <a:lnSpc>
                <a:spcPct val="100000"/>
              </a:lnSpc>
              <a:spcBef>
                <a:spcPts val="0"/>
              </a:spcBef>
              <a:spcAft>
                <a:spcPts val="0"/>
              </a:spcAft>
              <a:buClrTx/>
              <a:buSzTx/>
              <a:buFontTx/>
              <a:buNone/>
              <a:tabLst/>
              <a:defRPr/>
            </a:pPr>
            <a:endParaRPr lang="en-US" sz="1800" b="1">
              <a:solidFill>
                <a:schemeClr val="tx1"/>
              </a:solidFill>
              <a:effectLst/>
              <a:latin typeface="Arial" panose="020B0604020202020204" pitchFamily="34" charset="0"/>
              <a:ea typeface="+mn-ea"/>
              <a:cs typeface="Arial" panose="020B0604020202020204" pitchFamily="34" charset="0"/>
            </a:endParaRPr>
          </a:p>
        </xdr:txBody>
      </xdr:sp>
      <xdr:sp macro="" textlink="">
        <xdr:nvSpPr>
          <xdr:cNvPr id="71" name="Rectangle 70">
            <a:extLst>
              <a:ext uri="{FF2B5EF4-FFF2-40B4-BE49-F238E27FC236}">
                <a16:creationId xmlns:a16="http://schemas.microsoft.com/office/drawing/2014/main" id="{879B54FE-6876-4A1F-C8B2-A9A8A0998171}"/>
              </a:ext>
            </a:extLst>
          </xdr:cNvPr>
          <xdr:cNvSpPr/>
        </xdr:nvSpPr>
        <xdr:spPr>
          <a:xfrm>
            <a:off x="21671280" y="8900158"/>
            <a:ext cx="9083039" cy="5514013"/>
          </a:xfrm>
          <a:prstGeom prst="rect">
            <a:avLst/>
          </a:prstGeom>
          <a:noFill/>
          <a:ln>
            <a:solidFill>
              <a:srgbClr val="647E8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800"/>
          </a:p>
        </xdr:txBody>
      </xdr:sp>
      <xdr:sp macro="" textlink="'S-Curve Data Input Overall'!Q5">
        <xdr:nvSpPr>
          <xdr:cNvPr id="72" name="Rectangle: Top Corners Snipped 71">
            <a:extLst>
              <a:ext uri="{FF2B5EF4-FFF2-40B4-BE49-F238E27FC236}">
                <a16:creationId xmlns:a16="http://schemas.microsoft.com/office/drawing/2014/main" id="{32B1547E-6528-69CB-69E0-6574A25E2E09}"/>
              </a:ext>
            </a:extLst>
          </xdr:cNvPr>
          <xdr:cNvSpPr/>
        </xdr:nvSpPr>
        <xdr:spPr>
          <a:xfrm>
            <a:off x="21701760" y="11790035"/>
            <a:ext cx="9113520" cy="2255521"/>
          </a:xfrm>
          <a:prstGeom prst="snip2SameRect">
            <a:avLst>
              <a:gd name="adj1" fmla="val 0"/>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B55315DD-1C7E-42D1-9D0A-9534ABA4D7F5}" type="TxLink">
              <a:rPr lang="en-US" sz="7200" b="1">
                <a:solidFill>
                  <a:schemeClr val="tx1"/>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37.50%</a:t>
            </a:fld>
            <a:endParaRPr lang="en-US" sz="7200" b="1">
              <a:solidFill>
                <a:schemeClr val="tx1"/>
              </a:solidFill>
              <a:effectLst/>
              <a:latin typeface="Arial" panose="020B0604020202020204" pitchFamily="34" charset="0"/>
              <a:ea typeface="+mn-ea"/>
              <a:cs typeface="Arial" panose="020B0604020202020204" pitchFamily="34" charset="0"/>
            </a:endParaRPr>
          </a:p>
        </xdr:txBody>
      </xdr:sp>
    </xdr:grpSp>
    <xdr:clientData/>
  </xdr:twoCellAnchor>
  <xdr:twoCellAnchor>
    <xdr:from>
      <xdr:col>57</xdr:col>
      <xdr:colOff>47625</xdr:colOff>
      <xdr:row>42</xdr:row>
      <xdr:rowOff>348615</xdr:rowOff>
    </xdr:from>
    <xdr:to>
      <xdr:col>87</xdr:col>
      <xdr:colOff>190500</xdr:colOff>
      <xdr:row>51</xdr:row>
      <xdr:rowOff>142875</xdr:rowOff>
    </xdr:to>
    <xdr:grpSp>
      <xdr:nvGrpSpPr>
        <xdr:cNvPr id="73" name="Group 72">
          <a:extLst>
            <a:ext uri="{FF2B5EF4-FFF2-40B4-BE49-F238E27FC236}">
              <a16:creationId xmlns:a16="http://schemas.microsoft.com/office/drawing/2014/main" id="{A6D5E8E2-6B3D-4DAB-A5EA-934B13FC4B1D}"/>
            </a:ext>
          </a:extLst>
        </xdr:cNvPr>
        <xdr:cNvGrpSpPr/>
      </xdr:nvGrpSpPr>
      <xdr:grpSpPr>
        <a:xfrm>
          <a:off x="22336125" y="15112365"/>
          <a:ext cx="8715375" cy="3223260"/>
          <a:chOff x="31211520" y="9052560"/>
          <a:chExt cx="9144000" cy="4602480"/>
        </a:xfrm>
      </xdr:grpSpPr>
      <xdr:sp macro="" textlink="">
        <xdr:nvSpPr>
          <xdr:cNvPr id="74" name="Rectangle: Top Corners Snipped 73">
            <a:extLst>
              <a:ext uri="{FF2B5EF4-FFF2-40B4-BE49-F238E27FC236}">
                <a16:creationId xmlns:a16="http://schemas.microsoft.com/office/drawing/2014/main" id="{A7D3C28B-2926-EF52-3337-B7F3F6C5D3DE}"/>
              </a:ext>
            </a:extLst>
          </xdr:cNvPr>
          <xdr:cNvSpPr/>
        </xdr:nvSpPr>
        <xdr:spPr>
          <a:xfrm>
            <a:off x="31242000" y="9142697"/>
            <a:ext cx="9113520" cy="1891063"/>
          </a:xfrm>
          <a:prstGeom prst="snip2SameRect">
            <a:avLst>
              <a:gd name="adj1" fmla="val 0"/>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4800" b="1">
                <a:solidFill>
                  <a:schemeClr val="tx1"/>
                </a:solidFill>
                <a:effectLst/>
                <a:latin typeface="Arial" panose="020B0604020202020204" pitchFamily="34" charset="0"/>
                <a:ea typeface="+mn-ea"/>
                <a:cs typeface="Arial" panose="020B0604020202020204" pitchFamily="34" charset="0"/>
              </a:rPr>
              <a:t>% Actual</a:t>
            </a:r>
          </a:p>
        </xdr:txBody>
      </xdr:sp>
      <xdr:sp macro="" textlink="">
        <xdr:nvSpPr>
          <xdr:cNvPr id="75" name="Rectangle 74">
            <a:extLst>
              <a:ext uri="{FF2B5EF4-FFF2-40B4-BE49-F238E27FC236}">
                <a16:creationId xmlns:a16="http://schemas.microsoft.com/office/drawing/2014/main" id="{7C30468F-828F-287C-45A0-6F48B9D3483B}"/>
              </a:ext>
            </a:extLst>
          </xdr:cNvPr>
          <xdr:cNvSpPr/>
        </xdr:nvSpPr>
        <xdr:spPr>
          <a:xfrm>
            <a:off x="31211520" y="9052560"/>
            <a:ext cx="9083040" cy="4602480"/>
          </a:xfrm>
          <a:prstGeom prst="rect">
            <a:avLst/>
          </a:prstGeom>
          <a:noFill/>
          <a:ln>
            <a:solidFill>
              <a:srgbClr val="647E8E"/>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lang="en-US" sz="8000" b="1">
              <a:solidFill>
                <a:schemeClr val="tx1"/>
              </a:solidFill>
              <a:effectLst/>
              <a:latin typeface="Arial" panose="020B0604020202020204" pitchFamily="34" charset="0"/>
              <a:ea typeface="+mn-ea"/>
              <a:cs typeface="Arial" panose="020B0604020202020204" pitchFamily="34" charset="0"/>
            </a:endParaRPr>
          </a:p>
        </xdr:txBody>
      </xdr:sp>
      <xdr:sp macro="" textlink="'S-Curve Data Input Overall'!S5">
        <xdr:nvSpPr>
          <xdr:cNvPr id="76" name="Rectangle: Top Corners Snipped 75">
            <a:extLst>
              <a:ext uri="{FF2B5EF4-FFF2-40B4-BE49-F238E27FC236}">
                <a16:creationId xmlns:a16="http://schemas.microsoft.com/office/drawing/2014/main" id="{95CDCB0D-9FA6-5A83-0EDE-4394D5AE2DD6}"/>
              </a:ext>
            </a:extLst>
          </xdr:cNvPr>
          <xdr:cNvSpPr/>
        </xdr:nvSpPr>
        <xdr:spPr>
          <a:xfrm>
            <a:off x="31242000" y="11404939"/>
            <a:ext cx="9113520" cy="2094409"/>
          </a:xfrm>
          <a:prstGeom prst="snip2SameRect">
            <a:avLst>
              <a:gd name="adj1" fmla="val 0"/>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89B9BE34-56F8-406E-B0AB-FB782377AA7B}" type="TxLink">
              <a:rPr lang="en-US" sz="7200" b="1">
                <a:solidFill>
                  <a:schemeClr val="tx1"/>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30.24%</a:t>
            </a:fld>
            <a:endParaRPr lang="en-US" sz="7200" b="1">
              <a:solidFill>
                <a:schemeClr val="tx1"/>
              </a:solidFill>
              <a:effectLst/>
              <a:latin typeface="Arial" panose="020B0604020202020204" pitchFamily="34" charset="0"/>
              <a:ea typeface="+mn-ea"/>
              <a:cs typeface="Arial" panose="020B0604020202020204" pitchFamily="34" charset="0"/>
            </a:endParaRPr>
          </a:p>
        </xdr:txBody>
      </xdr:sp>
    </xdr:grpSp>
    <xdr:clientData/>
  </xdr:twoCellAnchor>
  <xdr:twoCellAnchor>
    <xdr:from>
      <xdr:col>94</xdr:col>
      <xdr:colOff>95251</xdr:colOff>
      <xdr:row>43</xdr:row>
      <xdr:rowOff>47625</xdr:rowOff>
    </xdr:from>
    <xdr:to>
      <xdr:col>124</xdr:col>
      <xdr:colOff>34291</xdr:colOff>
      <xdr:row>51</xdr:row>
      <xdr:rowOff>209110</xdr:rowOff>
    </xdr:to>
    <xdr:grpSp>
      <xdr:nvGrpSpPr>
        <xdr:cNvPr id="77" name="Group 76">
          <a:extLst>
            <a:ext uri="{FF2B5EF4-FFF2-40B4-BE49-F238E27FC236}">
              <a16:creationId xmlns:a16="http://schemas.microsoft.com/office/drawing/2014/main" id="{3B9F7188-D135-4820-BD9B-8627F0A37223}"/>
            </a:ext>
          </a:extLst>
        </xdr:cNvPr>
        <xdr:cNvGrpSpPr/>
      </xdr:nvGrpSpPr>
      <xdr:grpSpPr>
        <a:xfrm>
          <a:off x="32956501" y="15192375"/>
          <a:ext cx="8511540" cy="3209485"/>
          <a:chOff x="21641003" y="8900160"/>
          <a:chExt cx="9174277" cy="4887159"/>
        </a:xfrm>
      </xdr:grpSpPr>
      <xdr:sp macro="" textlink="">
        <xdr:nvSpPr>
          <xdr:cNvPr id="78" name="Rectangle: Top Corners Snipped 77">
            <a:extLst>
              <a:ext uri="{FF2B5EF4-FFF2-40B4-BE49-F238E27FC236}">
                <a16:creationId xmlns:a16="http://schemas.microsoft.com/office/drawing/2014/main" id="{EC31F028-1C0B-5853-ABB9-9FFAC371455D}"/>
              </a:ext>
            </a:extLst>
          </xdr:cNvPr>
          <xdr:cNvSpPr/>
        </xdr:nvSpPr>
        <xdr:spPr>
          <a:xfrm>
            <a:off x="21701760" y="8991599"/>
            <a:ext cx="9113520" cy="2255521"/>
          </a:xfrm>
          <a:prstGeom prst="snip2SameRect">
            <a:avLst>
              <a:gd name="adj1" fmla="val 0"/>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4800" b="1">
                <a:solidFill>
                  <a:schemeClr val="tx1"/>
                </a:solidFill>
                <a:effectLst/>
                <a:latin typeface="Arial" panose="020B0604020202020204" pitchFamily="34" charset="0"/>
                <a:ea typeface="+mn-ea"/>
                <a:cs typeface="Arial" panose="020B0604020202020204" pitchFamily="34" charset="0"/>
              </a:rPr>
              <a:t>% Variance</a:t>
            </a:r>
          </a:p>
          <a:p>
            <a:pPr marL="0" marR="0" lvl="0" indent="0" algn="ctr" defTabSz="914400" eaLnBrk="1" fontAlgn="auto" latinLnBrk="0" hangingPunct="1">
              <a:lnSpc>
                <a:spcPct val="100000"/>
              </a:lnSpc>
              <a:spcBef>
                <a:spcPts val="0"/>
              </a:spcBef>
              <a:spcAft>
                <a:spcPts val="0"/>
              </a:spcAft>
              <a:buClrTx/>
              <a:buSzTx/>
              <a:buFontTx/>
              <a:buNone/>
              <a:tabLst/>
              <a:defRPr/>
            </a:pPr>
            <a:endParaRPr lang="en-US" sz="1800" b="1">
              <a:solidFill>
                <a:schemeClr val="tx1"/>
              </a:solidFill>
              <a:effectLst/>
              <a:latin typeface="Arial" panose="020B0604020202020204" pitchFamily="34" charset="0"/>
              <a:ea typeface="+mn-ea"/>
              <a:cs typeface="Arial" panose="020B0604020202020204" pitchFamily="34" charset="0"/>
            </a:endParaRPr>
          </a:p>
        </xdr:txBody>
      </xdr:sp>
      <xdr:sp macro="" textlink="">
        <xdr:nvSpPr>
          <xdr:cNvPr id="79" name="Rectangle 78">
            <a:extLst>
              <a:ext uri="{FF2B5EF4-FFF2-40B4-BE49-F238E27FC236}">
                <a16:creationId xmlns:a16="http://schemas.microsoft.com/office/drawing/2014/main" id="{EFB751B7-CE8E-0D68-62D3-2584FA695C7A}"/>
              </a:ext>
            </a:extLst>
          </xdr:cNvPr>
          <xdr:cNvSpPr/>
        </xdr:nvSpPr>
        <xdr:spPr>
          <a:xfrm>
            <a:off x="21671280" y="8900160"/>
            <a:ext cx="9083039" cy="4887159"/>
          </a:xfrm>
          <a:prstGeom prst="rect">
            <a:avLst/>
          </a:prstGeom>
          <a:noFill/>
          <a:ln>
            <a:solidFill>
              <a:srgbClr val="647E8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800"/>
          </a:p>
        </xdr:txBody>
      </xdr:sp>
      <xdr:sp macro="" textlink="'S-Curve Data Input Overall'!U5">
        <xdr:nvSpPr>
          <xdr:cNvPr id="80" name="Rectangle: Top Corners Snipped 79">
            <a:extLst>
              <a:ext uri="{FF2B5EF4-FFF2-40B4-BE49-F238E27FC236}">
                <a16:creationId xmlns:a16="http://schemas.microsoft.com/office/drawing/2014/main" id="{8F9341E3-8CDB-1E31-0DEB-022A9399F399}"/>
              </a:ext>
            </a:extLst>
          </xdr:cNvPr>
          <xdr:cNvSpPr/>
        </xdr:nvSpPr>
        <xdr:spPr>
          <a:xfrm>
            <a:off x="21641003" y="11431010"/>
            <a:ext cx="9113520" cy="2105606"/>
          </a:xfrm>
          <a:prstGeom prst="snip2SameRect">
            <a:avLst>
              <a:gd name="adj1" fmla="val 0"/>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75A1ED9E-2F03-47BA-8F1A-3923E0C3919E}" type="TxLink">
              <a:rPr lang="en-US" sz="7200" b="1" i="0" u="none" strike="noStrike">
                <a:solidFill>
                  <a:srgbClr val="00000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-7.26%</a:t>
            </a:fld>
            <a:endParaRPr lang="en-US" sz="7200" b="1">
              <a:solidFill>
                <a:schemeClr val="tx1"/>
              </a:solidFill>
              <a:effectLst/>
              <a:latin typeface="Arial" panose="020B0604020202020204" pitchFamily="34" charset="0"/>
              <a:ea typeface="+mn-ea"/>
              <a:cs typeface="Arial" panose="020B0604020202020204" pitchFamily="34" charset="0"/>
            </a:endParaRPr>
          </a:p>
        </xdr:txBody>
      </xdr:sp>
    </xdr:grpSp>
    <xdr:clientData/>
  </xdr:twoCellAnchor>
  <xdr:twoCellAnchor>
    <xdr:from>
      <xdr:col>20</xdr:col>
      <xdr:colOff>47625</xdr:colOff>
      <xdr:row>85</xdr:row>
      <xdr:rowOff>0</xdr:rowOff>
    </xdr:from>
    <xdr:to>
      <xdr:col>91</xdr:col>
      <xdr:colOff>47625</xdr:colOff>
      <xdr:row>110</xdr:row>
      <xdr:rowOff>381000</xdr:rowOff>
    </xdr:to>
    <xdr:grpSp>
      <xdr:nvGrpSpPr>
        <xdr:cNvPr id="81" name="Group 80">
          <a:extLst>
            <a:ext uri="{FF2B5EF4-FFF2-40B4-BE49-F238E27FC236}">
              <a16:creationId xmlns:a16="http://schemas.microsoft.com/office/drawing/2014/main" id="{3317F962-BCB2-49F3-A7FE-E3A46F1EFF11}"/>
            </a:ext>
          </a:extLst>
        </xdr:cNvPr>
        <xdr:cNvGrpSpPr/>
      </xdr:nvGrpSpPr>
      <xdr:grpSpPr>
        <a:xfrm>
          <a:off x="11763375" y="31146750"/>
          <a:ext cx="20288250" cy="9906000"/>
          <a:chOff x="36232877" y="31145449"/>
          <a:chExt cx="14890735" cy="6519722"/>
        </a:xfrm>
      </xdr:grpSpPr>
      <xdr:sp macro="" textlink="">
        <xdr:nvSpPr>
          <xdr:cNvPr id="82" name="TextBox 81">
            <a:extLst>
              <a:ext uri="{FF2B5EF4-FFF2-40B4-BE49-F238E27FC236}">
                <a16:creationId xmlns:a16="http://schemas.microsoft.com/office/drawing/2014/main" id="{4757E478-3C35-F8F0-BEAF-907B103C385C}"/>
              </a:ext>
            </a:extLst>
          </xdr:cNvPr>
          <xdr:cNvSpPr txBox="1"/>
        </xdr:nvSpPr>
        <xdr:spPr>
          <a:xfrm>
            <a:off x="36362659" y="31145449"/>
            <a:ext cx="14743893" cy="6335044"/>
          </a:xfrm>
          <a:prstGeom prst="rect">
            <a:avLst/>
          </a:prstGeom>
          <a:noFill/>
          <a:ln w="0">
            <a:solidFill>
              <a:srgbClr val="4A5E6A"/>
            </a:solidFill>
          </a:ln>
        </xdr:spPr>
        <xdr:txBody>
          <a:bodyPr wrap="square">
            <a:noAutofit/>
          </a:bodyPr>
          <a:lstStyle/>
          <a:p>
            <a:pPr lvl="1" indent="0" algn="l" rtl="0" eaLnBrk="1" latinLnBrk="0" hangingPunct="1">
              <a:lnSpc>
                <a:spcPct val="110000"/>
              </a:lnSpc>
              <a:spcAft>
                <a:spcPts val="588"/>
              </a:spcAft>
            </a:pPr>
            <a:r>
              <a:rPr lang="en-US" sz="4800" b="1" kern="1200">
                <a:solidFill>
                  <a:srgbClr val="044664"/>
                </a:solidFill>
                <a:latin typeface="Arial" panose="020B0604020202020204" pitchFamily="34" charset="0"/>
                <a:ea typeface="+mn-ea"/>
                <a:cs typeface="Arial" panose="020B0604020202020204" pitchFamily="34" charset="0"/>
              </a:rPr>
              <a:t>Work Package Performance.</a:t>
            </a:r>
          </a:p>
        </xdr:txBody>
      </xdr:sp>
      <xdr:graphicFrame macro="">
        <xdr:nvGraphicFramePr>
          <xdr:cNvPr id="83" name="Chart 82">
            <a:extLst>
              <a:ext uri="{FF2B5EF4-FFF2-40B4-BE49-F238E27FC236}">
                <a16:creationId xmlns:a16="http://schemas.microsoft.com/office/drawing/2014/main" id="{95B51AF1-AF7A-ADFE-F6F0-A88DED58D7D3}"/>
              </a:ext>
            </a:extLst>
          </xdr:cNvPr>
          <xdr:cNvGraphicFramePr>
            <a:graphicFrameLocks/>
          </xdr:cNvGraphicFramePr>
        </xdr:nvGraphicFramePr>
        <xdr:xfrm>
          <a:off x="36232877" y="32156824"/>
          <a:ext cx="14890735" cy="5508347"/>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95</xdr:col>
      <xdr:colOff>190500</xdr:colOff>
      <xdr:row>86</xdr:row>
      <xdr:rowOff>333375</xdr:rowOff>
    </xdr:from>
    <xdr:to>
      <xdr:col>114</xdr:col>
      <xdr:colOff>133350</xdr:colOff>
      <xdr:row>108</xdr:row>
      <xdr:rowOff>219075</xdr:rowOff>
    </xdr:to>
    <xdr:grpSp>
      <xdr:nvGrpSpPr>
        <xdr:cNvPr id="85" name="Group 84">
          <a:extLst>
            <a:ext uri="{FF2B5EF4-FFF2-40B4-BE49-F238E27FC236}">
              <a16:creationId xmlns:a16="http://schemas.microsoft.com/office/drawing/2014/main" id="{7BA0035C-A3A5-4C55-992F-ED6EF0078FAE}"/>
            </a:ext>
          </a:extLst>
        </xdr:cNvPr>
        <xdr:cNvGrpSpPr/>
      </xdr:nvGrpSpPr>
      <xdr:grpSpPr>
        <a:xfrm>
          <a:off x="33337500" y="31861125"/>
          <a:ext cx="5372100" cy="8267700"/>
          <a:chOff x="11391900" y="23202900"/>
          <a:chExt cx="9067800" cy="9982200"/>
        </a:xfrm>
      </xdr:grpSpPr>
      <xdr:sp macro="" textlink="">
        <xdr:nvSpPr>
          <xdr:cNvPr id="86" name="TextBox 85">
            <a:extLst>
              <a:ext uri="{FF2B5EF4-FFF2-40B4-BE49-F238E27FC236}">
                <a16:creationId xmlns:a16="http://schemas.microsoft.com/office/drawing/2014/main" id="{DF25A2AE-BBD2-FA77-F4AD-5DD1B4103089}"/>
              </a:ext>
            </a:extLst>
          </xdr:cNvPr>
          <xdr:cNvSpPr txBox="1"/>
        </xdr:nvSpPr>
        <xdr:spPr>
          <a:xfrm>
            <a:off x="11620500" y="23202900"/>
            <a:ext cx="8610600" cy="15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4000" b="1">
                <a:solidFill>
                  <a:schemeClr val="tx1"/>
                </a:solidFill>
                <a:latin typeface="Century Gothic" panose="020B0502020202020204" pitchFamily="34" charset="0"/>
              </a:rPr>
              <a:t>% Elapsed Time</a:t>
            </a:r>
          </a:p>
        </xdr:txBody>
      </xdr:sp>
      <xdr:sp macro="" textlink="'Time Schedule Input'!Q2">
        <xdr:nvSpPr>
          <xdr:cNvPr id="87" name="TextBox 86">
            <a:extLst>
              <a:ext uri="{FF2B5EF4-FFF2-40B4-BE49-F238E27FC236}">
                <a16:creationId xmlns:a16="http://schemas.microsoft.com/office/drawing/2014/main" id="{A1AA7E08-0E5C-683A-EF53-4D58ABB153A8}"/>
              </a:ext>
            </a:extLst>
          </xdr:cNvPr>
          <xdr:cNvSpPr txBox="1"/>
        </xdr:nvSpPr>
        <xdr:spPr>
          <a:xfrm>
            <a:off x="11391900" y="24231600"/>
            <a:ext cx="8953500" cy="2362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12C303B7-4449-4F98-BF74-B6185091D166}" type="TxLink">
              <a:rPr lang="en-US" sz="6000" b="1" i="0" u="none" strike="noStrike">
                <a:solidFill>
                  <a:schemeClr val="tx1"/>
                </a:solidFill>
                <a:latin typeface="Century Gothic" panose="020B0502020202020204" pitchFamily="34" charset="0"/>
                <a:ea typeface="+mn-ea"/>
                <a:cs typeface="Arial" panose="020B0604020202020204" pitchFamily="34" charset="0"/>
              </a:rPr>
              <a:pPr marL="0" indent="0" algn="ctr"/>
              <a:t>50%</a:t>
            </a:fld>
            <a:endParaRPr lang="en-US" sz="6000" b="1">
              <a:solidFill>
                <a:schemeClr val="tx1"/>
              </a:solidFill>
              <a:latin typeface="Century Gothic" panose="020B0502020202020204" pitchFamily="34" charset="0"/>
              <a:ea typeface="+mn-ea"/>
              <a:cs typeface="Arial" panose="020B0604020202020204" pitchFamily="34" charset="0"/>
            </a:endParaRPr>
          </a:p>
        </xdr:txBody>
      </xdr:sp>
      <xdr:sp macro="" textlink="">
        <xdr:nvSpPr>
          <xdr:cNvPr id="88" name="TextBox 87">
            <a:extLst>
              <a:ext uri="{FF2B5EF4-FFF2-40B4-BE49-F238E27FC236}">
                <a16:creationId xmlns:a16="http://schemas.microsoft.com/office/drawing/2014/main" id="{BAA67377-6B04-45F6-DB91-A677BD0737E1}"/>
              </a:ext>
            </a:extLst>
          </xdr:cNvPr>
          <xdr:cNvSpPr txBox="1"/>
        </xdr:nvSpPr>
        <xdr:spPr>
          <a:xfrm>
            <a:off x="11468100" y="26479500"/>
            <a:ext cx="8915400" cy="15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4000" b="1">
                <a:solidFill>
                  <a:schemeClr val="tx1"/>
                </a:solidFill>
                <a:latin typeface="Century Gothic" panose="020B0502020202020204" pitchFamily="34" charset="0"/>
              </a:rPr>
              <a:t>% Remaining Time</a:t>
            </a:r>
          </a:p>
        </xdr:txBody>
      </xdr:sp>
      <xdr:sp macro="" textlink="'Time Schedule Input'!P2">
        <xdr:nvSpPr>
          <xdr:cNvPr id="89" name="TextBox 88">
            <a:extLst>
              <a:ext uri="{FF2B5EF4-FFF2-40B4-BE49-F238E27FC236}">
                <a16:creationId xmlns:a16="http://schemas.microsoft.com/office/drawing/2014/main" id="{9B3D2AEA-C4FE-039F-5C5A-3F7401D10A23}"/>
              </a:ext>
            </a:extLst>
          </xdr:cNvPr>
          <xdr:cNvSpPr txBox="1"/>
        </xdr:nvSpPr>
        <xdr:spPr>
          <a:xfrm>
            <a:off x="11430000" y="27317700"/>
            <a:ext cx="8991600" cy="2628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EC7DD24D-18F2-437C-86AF-57BBF23A0EB7}" type="TxLink">
              <a:rPr lang="en-US" sz="6000" b="1" i="0" u="none" strike="noStrike">
                <a:solidFill>
                  <a:schemeClr val="tx1"/>
                </a:solidFill>
                <a:latin typeface="Century Gothic" panose="020B0502020202020204" pitchFamily="34" charset="0"/>
                <a:ea typeface="+mn-ea"/>
                <a:cs typeface="Arial" panose="020B0604020202020204" pitchFamily="34" charset="0"/>
              </a:rPr>
              <a:pPr marL="0" indent="0" algn="ctr"/>
              <a:t>50%</a:t>
            </a:fld>
            <a:endParaRPr lang="en-US" sz="6000" b="1" i="0" u="none" strike="noStrike">
              <a:solidFill>
                <a:schemeClr val="tx1"/>
              </a:solidFill>
              <a:latin typeface="Century Gothic" panose="020B0502020202020204" pitchFamily="34" charset="0"/>
              <a:ea typeface="+mn-ea"/>
              <a:cs typeface="Arial" panose="020B0604020202020204" pitchFamily="34" charset="0"/>
            </a:endParaRPr>
          </a:p>
        </xdr:txBody>
      </xdr:sp>
      <xdr:sp macro="" textlink="">
        <xdr:nvSpPr>
          <xdr:cNvPr id="90" name="TextBox 89">
            <a:extLst>
              <a:ext uri="{FF2B5EF4-FFF2-40B4-BE49-F238E27FC236}">
                <a16:creationId xmlns:a16="http://schemas.microsoft.com/office/drawing/2014/main" id="{1C34C392-CF12-6485-D6CC-9C1C35C8E5C2}"/>
              </a:ext>
            </a:extLst>
          </xdr:cNvPr>
          <xdr:cNvSpPr txBox="1"/>
        </xdr:nvSpPr>
        <xdr:spPr>
          <a:xfrm>
            <a:off x="11391900" y="29679900"/>
            <a:ext cx="8915400" cy="15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4000" b="1">
                <a:solidFill>
                  <a:schemeClr val="tx1"/>
                </a:solidFill>
                <a:latin typeface="Century Gothic" panose="020B0502020202020204" pitchFamily="34" charset="0"/>
              </a:rPr>
              <a:t>% Total Delay</a:t>
            </a:r>
          </a:p>
        </xdr:txBody>
      </xdr:sp>
      <xdr:sp macro="" textlink="'Time Schedule Input'!R2">
        <xdr:nvSpPr>
          <xdr:cNvPr id="91" name="TextBox 90">
            <a:extLst>
              <a:ext uri="{FF2B5EF4-FFF2-40B4-BE49-F238E27FC236}">
                <a16:creationId xmlns:a16="http://schemas.microsoft.com/office/drawing/2014/main" id="{5F994133-63FD-1C65-57FD-348295955F29}"/>
              </a:ext>
            </a:extLst>
          </xdr:cNvPr>
          <xdr:cNvSpPr txBox="1"/>
        </xdr:nvSpPr>
        <xdr:spPr>
          <a:xfrm>
            <a:off x="11430000" y="30556200"/>
            <a:ext cx="9029700" cy="2628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EEFAFC6D-97FD-485F-8B71-530040412FF9}" type="TxLink">
              <a:rPr lang="en-US" sz="6000" b="1" i="0" u="none" strike="noStrike">
                <a:solidFill>
                  <a:schemeClr val="tx1"/>
                </a:solidFill>
                <a:latin typeface="Century Gothic" panose="020B0502020202020204" pitchFamily="34" charset="0"/>
                <a:ea typeface="+mn-ea"/>
                <a:cs typeface="Arial" panose="020B0604020202020204" pitchFamily="34" charset="0"/>
              </a:rPr>
              <a:pPr marL="0" indent="0" algn="ctr"/>
              <a:t>22%</a:t>
            </a:fld>
            <a:endParaRPr lang="en-US" sz="6000" b="1" i="0" u="none" strike="noStrike">
              <a:solidFill>
                <a:schemeClr val="tx1"/>
              </a:solidFill>
              <a:latin typeface="Century Gothic" panose="020B0502020202020204" pitchFamily="34" charset="0"/>
              <a:ea typeface="+mn-ea"/>
              <a:cs typeface="Arial" panose="020B0604020202020204" pitchFamily="34" charset="0"/>
            </a:endParaRPr>
          </a:p>
        </xdr:txBody>
      </xdr:sp>
    </xdr:grpSp>
    <xdr:clientData/>
  </xdr:twoCellAnchor>
  <xdr:twoCellAnchor>
    <xdr:from>
      <xdr:col>122</xdr:col>
      <xdr:colOff>47625</xdr:colOff>
      <xdr:row>88</xdr:row>
      <xdr:rowOff>285750</xdr:rowOff>
    </xdr:from>
    <xdr:to>
      <xdr:col>149</xdr:col>
      <xdr:colOff>257175</xdr:colOff>
      <xdr:row>105</xdr:row>
      <xdr:rowOff>285750</xdr:rowOff>
    </xdr:to>
    <xdr:graphicFrame macro="">
      <xdr:nvGraphicFramePr>
        <xdr:cNvPr id="93" name="Chart 92">
          <a:extLst>
            <a:ext uri="{FF2B5EF4-FFF2-40B4-BE49-F238E27FC236}">
              <a16:creationId xmlns:a16="http://schemas.microsoft.com/office/drawing/2014/main" id="{F3F65DEB-EB05-4A9F-9650-B000203747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153</xdr:col>
      <xdr:colOff>495300</xdr:colOff>
      <xdr:row>24</xdr:row>
      <xdr:rowOff>66675</xdr:rowOff>
    </xdr:from>
    <xdr:to>
      <xdr:col>189</xdr:col>
      <xdr:colOff>95250</xdr:colOff>
      <xdr:row>58</xdr:row>
      <xdr:rowOff>333375</xdr:rowOff>
    </xdr:to>
    <xdr:sp macro="" textlink="">
      <xdr:nvSpPr>
        <xdr:cNvPr id="40" name="Rectangle: Top Corners Snipped 39">
          <a:extLst>
            <a:ext uri="{FF2B5EF4-FFF2-40B4-BE49-F238E27FC236}">
              <a16:creationId xmlns:a16="http://schemas.microsoft.com/office/drawing/2014/main" id="{408DE86B-1E13-C6DA-07BE-DF362755AACE}"/>
            </a:ext>
          </a:extLst>
        </xdr:cNvPr>
        <xdr:cNvSpPr/>
      </xdr:nvSpPr>
      <xdr:spPr>
        <a:xfrm>
          <a:off x="50215800" y="8067675"/>
          <a:ext cx="21888450" cy="13125450"/>
        </a:xfrm>
        <a:prstGeom prst="snip2SameRect">
          <a:avLst>
            <a:gd name="adj1" fmla="val 0"/>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7300" b="1">
              <a:solidFill>
                <a:schemeClr val="bg1"/>
              </a:solidFill>
              <a:effectLst/>
              <a:latin typeface="Arial" panose="020B0604020202020204" pitchFamily="34" charset="0"/>
              <a:ea typeface="+mn-ea"/>
              <a:cs typeface="Arial" panose="020B0604020202020204" pitchFamily="34" charset="0"/>
            </a:rPr>
            <a:t>Please Print In PDF so you can get the fit format of the Dashboard</a:t>
          </a:r>
          <a:endParaRPr lang="en-US" sz="17300">
            <a:solidFill>
              <a:schemeClr val="bg1"/>
            </a:solidFill>
            <a:effectLst/>
            <a:latin typeface="Arial" panose="020B0604020202020204" pitchFamily="34" charset="0"/>
            <a:cs typeface="Arial" panose="020B0604020202020204" pitchFamily="34" charset="0"/>
          </a:endParaRPr>
        </a:p>
      </xdr:txBody>
    </xdr:sp>
    <xdr:clientData/>
  </xdr:twoCellAnchor>
  <xdr:twoCellAnchor editAs="oneCell">
    <xdr:from>
      <xdr:col>154</xdr:col>
      <xdr:colOff>571500</xdr:colOff>
      <xdr:row>56</xdr:row>
      <xdr:rowOff>47625</xdr:rowOff>
    </xdr:from>
    <xdr:to>
      <xdr:col>188</xdr:col>
      <xdr:colOff>47625</xdr:colOff>
      <xdr:row>86</xdr:row>
      <xdr:rowOff>175271</xdr:rowOff>
    </xdr:to>
    <xdr:pic>
      <xdr:nvPicPr>
        <xdr:cNvPr id="4" name="Picture 3">
          <a:extLst>
            <a:ext uri="{FF2B5EF4-FFF2-40B4-BE49-F238E27FC236}">
              <a16:creationId xmlns:a16="http://schemas.microsoft.com/office/drawing/2014/main" id="{57472549-B401-8006-3FCB-92C647AA66C7}"/>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50911125" y="20145375"/>
          <a:ext cx="20526375" cy="11557646"/>
        </a:xfrm>
        <a:prstGeom prst="rect">
          <a:avLst/>
        </a:prstGeom>
      </xdr:spPr>
    </xdr:pic>
    <xdr:clientData/>
  </xdr:twoCellAnchor>
  <xdr:twoCellAnchor>
    <xdr:from>
      <xdr:col>155</xdr:col>
      <xdr:colOff>28575</xdr:colOff>
      <xdr:row>77</xdr:row>
      <xdr:rowOff>28575</xdr:rowOff>
    </xdr:from>
    <xdr:to>
      <xdr:col>190</xdr:col>
      <xdr:colOff>247650</xdr:colOff>
      <xdr:row>110</xdr:row>
      <xdr:rowOff>581025</xdr:rowOff>
    </xdr:to>
    <xdr:sp macro="" textlink="">
      <xdr:nvSpPr>
        <xdr:cNvPr id="43" name="Rectangle: Top Corners Snipped 42">
          <a:extLst>
            <a:ext uri="{FF2B5EF4-FFF2-40B4-BE49-F238E27FC236}">
              <a16:creationId xmlns:a16="http://schemas.microsoft.com/office/drawing/2014/main" id="{2EC5C040-8B00-35C1-43D2-851E96B79F27}"/>
            </a:ext>
          </a:extLst>
        </xdr:cNvPr>
        <xdr:cNvSpPr/>
      </xdr:nvSpPr>
      <xdr:spPr>
        <a:xfrm>
          <a:off x="50987325" y="28127325"/>
          <a:ext cx="21888450" cy="13125450"/>
        </a:xfrm>
        <a:prstGeom prst="snip2SameRect">
          <a:avLst>
            <a:gd name="adj1" fmla="val 0"/>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0000" b="1">
              <a:solidFill>
                <a:schemeClr val="bg1"/>
              </a:solidFill>
              <a:effectLst/>
              <a:latin typeface="Arial" panose="020B0604020202020204" pitchFamily="34" charset="0"/>
              <a:ea typeface="+mn-ea"/>
              <a:cs typeface="Arial" panose="020B0604020202020204" pitchFamily="34" charset="0"/>
            </a:rPr>
            <a:t>To know more about our construction dashboards,</a:t>
          </a:r>
          <a:r>
            <a:rPr lang="en-US" sz="10000" b="1" baseline="0">
              <a:solidFill>
                <a:schemeClr val="bg1"/>
              </a:solidFill>
              <a:effectLst/>
              <a:latin typeface="Arial" panose="020B0604020202020204" pitchFamily="34" charset="0"/>
              <a:ea typeface="+mn-ea"/>
              <a:cs typeface="Arial" panose="020B0604020202020204" pitchFamily="34" charset="0"/>
            </a:rPr>
            <a:t> please visit </a:t>
          </a:r>
        </a:p>
        <a:p>
          <a:pPr marL="0" marR="0" lvl="0" indent="0" algn="ctr" defTabSz="914400" eaLnBrk="1" fontAlgn="auto" latinLnBrk="0" hangingPunct="1">
            <a:lnSpc>
              <a:spcPct val="100000"/>
            </a:lnSpc>
            <a:spcBef>
              <a:spcPts val="0"/>
            </a:spcBef>
            <a:spcAft>
              <a:spcPts val="0"/>
            </a:spcAft>
            <a:buClrTx/>
            <a:buSzTx/>
            <a:buFontTx/>
            <a:buNone/>
            <a:tabLst/>
            <a:defRPr/>
          </a:pPr>
          <a:endParaRPr lang="en-US" sz="10000" b="1" baseline="0">
            <a:solidFill>
              <a:schemeClr val="bg1"/>
            </a:solidFill>
            <a:effectLst/>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12000" b="1" baseline="0">
              <a:solidFill>
                <a:schemeClr val="bg1"/>
              </a:solidFill>
              <a:effectLst/>
              <a:latin typeface="Arial" panose="020B0604020202020204" pitchFamily="34" charset="0"/>
              <a:ea typeface="+mn-ea"/>
              <a:cs typeface="Arial" panose="020B0604020202020204" pitchFamily="34" charset="0"/>
            </a:rPr>
            <a:t>www.chartenia.com</a:t>
          </a:r>
          <a:endParaRPr lang="en-US" sz="17300">
            <a:solidFill>
              <a:schemeClr val="bg1"/>
            </a:solidFill>
            <a:effectLst/>
            <a:latin typeface="Arial" panose="020B0604020202020204" pitchFamily="34" charset="0"/>
            <a:cs typeface="Arial" panose="020B0604020202020204" pitchFamily="34" charset="0"/>
          </a:endParaRPr>
        </a:p>
      </xdr:txBody>
    </xdr:sp>
    <xdr:clientData/>
  </xdr:twoCellAnchor>
  <xdr:twoCellAnchor>
    <xdr:from>
      <xdr:col>45</xdr:col>
      <xdr:colOff>228600</xdr:colOff>
      <xdr:row>99</xdr:row>
      <xdr:rowOff>133350</xdr:rowOff>
    </xdr:from>
    <xdr:to>
      <xdr:col>122</xdr:col>
      <xdr:colOff>114300</xdr:colOff>
      <xdr:row>126</xdr:row>
      <xdr:rowOff>114300</xdr:rowOff>
    </xdr:to>
    <xdr:sp macro="" textlink="">
      <xdr:nvSpPr>
        <xdr:cNvPr id="44" name="Rectangle: Top Corners Snipped 43">
          <a:extLst>
            <a:ext uri="{FF2B5EF4-FFF2-40B4-BE49-F238E27FC236}">
              <a16:creationId xmlns:a16="http://schemas.microsoft.com/office/drawing/2014/main" id="{D8CEBD31-D9A3-C480-408D-6086CEF2F4E6}"/>
            </a:ext>
          </a:extLst>
        </xdr:cNvPr>
        <xdr:cNvSpPr/>
      </xdr:nvSpPr>
      <xdr:spPr>
        <a:xfrm>
          <a:off x="19088100" y="36614100"/>
          <a:ext cx="21888450" cy="13125450"/>
        </a:xfrm>
        <a:prstGeom prst="snip2SameRect">
          <a:avLst>
            <a:gd name="adj1" fmla="val 0"/>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6600" b="1">
              <a:solidFill>
                <a:schemeClr val="bg1"/>
              </a:solidFill>
              <a:effectLst/>
              <a:latin typeface="Arial" panose="020B0604020202020204" pitchFamily="34" charset="0"/>
              <a:ea typeface="+mn-ea"/>
              <a:cs typeface="Arial" panose="020B0604020202020204" pitchFamily="34" charset="0"/>
            </a:rPr>
            <a:t>This Dashboard is under a copyright by chartenia</a:t>
          </a:r>
          <a:endParaRPr lang="en-US" sz="8800">
            <a:solidFill>
              <a:schemeClr val="bg1"/>
            </a:solidFill>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124905</xdr:colOff>
      <xdr:row>0</xdr:row>
      <xdr:rowOff>82061</xdr:rowOff>
    </xdr:from>
    <xdr:to>
      <xdr:col>27</xdr:col>
      <xdr:colOff>337039</xdr:colOff>
      <xdr:row>11</xdr:row>
      <xdr:rowOff>51287</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6595828" y="82061"/>
          <a:ext cx="2644673" cy="2511668"/>
        </a:xfrm>
        <a:prstGeom prst="rect">
          <a:avLst/>
        </a:prstGeom>
        <a:noFill/>
        <a:ln w="1270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4000" b="1">
              <a:solidFill>
                <a:schemeClr val="bg1"/>
              </a:solidFill>
            </a:rPr>
            <a:t>Note</a:t>
          </a:r>
        </a:p>
        <a:p>
          <a:r>
            <a:rPr lang="en-US" sz="2000">
              <a:solidFill>
                <a:schemeClr val="bg1"/>
              </a:solidFill>
              <a:effectLst/>
              <a:latin typeface="+mn-lt"/>
              <a:ea typeface="+mn-ea"/>
              <a:cs typeface="+mn-cs"/>
            </a:rPr>
            <a:t>you only need to fill the green shaded cells and the rest of the table will be filled automatically. </a:t>
          </a:r>
          <a:endParaRPr lang="en-US" sz="1800">
            <a:solidFill>
              <a:schemeClr val="accent6">
                <a:lumMod val="20000"/>
                <a:lumOff val="80000"/>
              </a:schemeClr>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186017</xdr:colOff>
      <xdr:row>0</xdr:row>
      <xdr:rowOff>114298</xdr:rowOff>
    </xdr:from>
    <xdr:to>
      <xdr:col>27</xdr:col>
      <xdr:colOff>293592</xdr:colOff>
      <xdr:row>21</xdr:row>
      <xdr:rowOff>33618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3113252" y="114298"/>
          <a:ext cx="2528046" cy="4760261"/>
        </a:xfrm>
        <a:prstGeom prst="rect">
          <a:avLst/>
        </a:prstGeom>
        <a:noFill/>
        <a:ln w="1270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3200" b="1">
              <a:solidFill>
                <a:schemeClr val="bg1"/>
              </a:solidFill>
            </a:rPr>
            <a:t>Note</a:t>
          </a:r>
        </a:p>
        <a:p>
          <a:pPr algn="ctr"/>
          <a:r>
            <a:rPr lang="en-US" sz="1600">
              <a:solidFill>
                <a:schemeClr val="bg1"/>
              </a:solidFill>
            </a:rPr>
            <a:t>This</a:t>
          </a:r>
          <a:r>
            <a:rPr lang="en-US" sz="1600" baseline="0">
              <a:solidFill>
                <a:schemeClr val="bg1"/>
              </a:solidFill>
            </a:rPr>
            <a:t> sheet is allocated to input the perfromance numbers. Whether you are using Progress Units, Man-hours numbers or earned value numbers, you only need to fill the </a:t>
          </a:r>
          <a:r>
            <a:rPr lang="en-US" sz="1600" u="sng" baseline="0">
              <a:solidFill>
                <a:schemeClr val="accent6">
                  <a:lumMod val="20000"/>
                  <a:lumOff val="80000"/>
                </a:schemeClr>
              </a:solidFill>
            </a:rPr>
            <a:t>green shaded</a:t>
          </a:r>
          <a:r>
            <a:rPr lang="en-US" sz="1600" baseline="0">
              <a:solidFill>
                <a:schemeClr val="bg1"/>
              </a:solidFill>
            </a:rPr>
            <a:t> cells (Planned &amp; Actual) and the rest of the cells and the charts will be updated automatically. </a:t>
          </a:r>
        </a:p>
        <a:p>
          <a:pPr algn="ctr"/>
          <a:r>
            <a:rPr lang="en-US" sz="1600" baseline="0">
              <a:solidFill>
                <a:schemeClr val="bg1"/>
              </a:solidFill>
            </a:rPr>
            <a:t>In case you find inconsistency, please contact </a:t>
          </a:r>
        </a:p>
        <a:p>
          <a:pPr algn="ctr"/>
          <a:r>
            <a:rPr lang="en-US" sz="1600" baseline="0">
              <a:solidFill>
                <a:schemeClr val="bg1"/>
              </a:solidFill>
            </a:rPr>
            <a:t>info@chartenia.com</a:t>
          </a:r>
        </a:p>
        <a:p>
          <a:pPr algn="ctr"/>
          <a:endParaRPr lang="en-US" sz="1600">
            <a:solidFill>
              <a:schemeClr val="bg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AE74D7A-0D07-469B-ABD1-7FFF14C17904}" name="Table1" displayName="Table1" ref="A1:N29" totalsRowShown="0" headerRowDxfId="16" dataDxfId="15" tableBorderDxfId="14">
  <autoFilter ref="A1:N29" xr:uid="{AAE74D7A-0D07-469B-ABD1-7FFF14C1790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D8E3D418-8ED1-4A6C-A85D-88CA9AF73FCA}" name="Months" dataDxfId="13"/>
    <tableColumn id="2" xr3:uid="{A65F4E3E-2A8D-40E2-AD1E-C9E1F0FA327B}" name="Monthly Planned Value" dataDxfId="12"/>
    <tableColumn id="3" xr3:uid="{EE71AF9D-4E4C-45A1-9712-63D72D20B6D5}" name="Monthly Actual Value" dataDxfId="11"/>
    <tableColumn id="4" xr3:uid="{B4E18C9A-3156-465B-BD9B-DD8C207D9EE4}" name="Cumulative Planned Value" dataDxfId="10">
      <calculatedColumnFormula>D1+B2</calculatedColumnFormula>
    </tableColumn>
    <tableColumn id="5" xr3:uid="{C77FDE57-747D-454C-BA06-533903269D82}" name="Cumulative Actual Value" dataDxfId="9">
      <calculatedColumnFormula>E1+C2</calculatedColumnFormula>
    </tableColumn>
    <tableColumn id="6" xr3:uid="{CD79F87F-D730-4DFB-BB48-9FE20D3C5321}" name="Schedule_x000a_ Variance" dataDxfId="8">
      <calculatedColumnFormula>E2*HO-D2*HO</calculatedColumnFormula>
    </tableColumn>
    <tableColumn id="7" xr3:uid="{4AC73DBC-C936-46AE-BBB2-1772E30EEFEC}" name="SPI" dataDxfId="7">
      <calculatedColumnFormula>IF(B2&gt;0,E2/D2,1)</calculatedColumnFormula>
    </tableColumn>
    <tableColumn id="8" xr3:uid="{84BF9D66-A1D2-4980-9DDD-FAAF036ED27B}" name="% Monthly Planned Value" dataDxfId="6" dataCellStyle="Percent">
      <calculatedColumnFormula>B2/SUM($B$2:$B$29)</calculatedColumnFormula>
    </tableColumn>
    <tableColumn id="9" xr3:uid="{5E28D8E7-A5CB-4D6E-AF21-E828503F4A25}" name="% Monthly Actual Value" dataDxfId="5" dataCellStyle="Percent">
      <calculatedColumnFormula>IF(C2="",NA(),(C2/SUM($B$2:$B$29)))</calculatedColumnFormula>
    </tableColumn>
    <tableColumn id="10" xr3:uid="{8BDDAC3F-0267-415C-8DF2-280F71456D3F}" name="% Planned" dataDxfId="4" dataCellStyle="Percent"/>
    <tableColumn id="11" xr3:uid="{3472303D-FA84-4AE7-8633-C4DCADC8080B}" name="% Actual" dataDxfId="3" dataCellStyle="Percent"/>
    <tableColumn id="12" xr3:uid="{38C2015A-6F5B-4586-9665-4794EFAED42C}" name="% Mothly Schedule_x000a_ Variance" dataDxfId="2">
      <calculatedColumnFormula>((C2-B2)/SUM($B$2:$B$29))</calculatedColumnFormula>
    </tableColumn>
    <tableColumn id="13" xr3:uid="{3D1858B3-DDF6-4CB1-995E-B5ABF7FB8598}" name="% Cumulative Schedule Variance" dataDxfId="1">
      <calculatedColumnFormula>K2-J2</calculatedColumnFormula>
    </tableColumn>
    <tableColumn id="14" xr3:uid="{7F033B19-76D4-48A3-86EE-6941A548AF72}" name="Elapsed Months" dataDxfId="0">
      <calculatedColumnFormula>IF(C2=0,NA(),A2)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hartenia.com/" TargetMode="External"/><Relationship Id="rId1" Type="http://schemas.openxmlformats.org/officeDocument/2006/relationships/hyperlink" Target="http://www.chartenia.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A08DB-699C-49C9-8BC4-C4832383317D}">
  <dimension ref="A1:AE51"/>
  <sheetViews>
    <sheetView tabSelected="1" workbookViewId="0">
      <selection activeCell="F7" sqref="F7"/>
    </sheetView>
  </sheetViews>
  <sheetFormatPr defaultRowHeight="15" x14ac:dyDescent="0.25"/>
  <sheetData>
    <row r="1" spans="1:31" ht="24.75" customHeight="1" x14ac:dyDescent="0.25">
      <c r="A1" s="51"/>
      <c r="B1" s="52">
        <f ca="1">TODAY()</f>
        <v>44886</v>
      </c>
      <c r="C1" s="52" t="str">
        <f ca="1">TEXT(B1,"dd-mmm-yy")</f>
        <v>21-Nov-22</v>
      </c>
      <c r="D1" s="52" t="str">
        <f ca="1">_xlfn.CONCAT("Today  ",C1)</f>
        <v>Today  21-Nov-22</v>
      </c>
      <c r="E1" s="52"/>
      <c r="F1" s="52"/>
      <c r="G1" s="51"/>
      <c r="H1" s="3"/>
      <c r="I1" s="3"/>
      <c r="J1" s="53"/>
      <c r="K1" s="54"/>
      <c r="L1" s="54"/>
      <c r="M1" s="54"/>
      <c r="N1" s="54"/>
      <c r="O1" s="54"/>
      <c r="P1" s="54"/>
      <c r="Q1" s="54"/>
      <c r="R1" s="54"/>
      <c r="S1" s="54"/>
      <c r="T1" s="54"/>
      <c r="U1" s="55"/>
      <c r="V1" s="3"/>
      <c r="W1" s="3"/>
      <c r="X1" s="56"/>
      <c r="Y1" s="56"/>
      <c r="Z1" s="56"/>
      <c r="AA1" s="56"/>
      <c r="AB1" s="56"/>
      <c r="AC1" s="56"/>
      <c r="AD1" s="56"/>
      <c r="AE1" s="3"/>
    </row>
    <row r="2" spans="1:31" ht="24.75" customHeight="1" x14ac:dyDescent="0.25">
      <c r="A2" s="51"/>
      <c r="B2" s="51"/>
      <c r="C2" s="51"/>
      <c r="D2" s="51"/>
      <c r="E2" s="51"/>
      <c r="F2" s="57"/>
      <c r="G2" s="51"/>
      <c r="H2" s="3"/>
      <c r="I2" s="3"/>
      <c r="J2" s="58"/>
      <c r="K2" s="59"/>
      <c r="L2" s="59"/>
      <c r="M2" s="59"/>
      <c r="N2" s="59"/>
      <c r="O2" s="59"/>
      <c r="P2" s="59"/>
      <c r="Q2" s="59"/>
      <c r="R2" s="59"/>
      <c r="S2" s="59"/>
      <c r="T2" s="59"/>
      <c r="U2" s="60"/>
      <c r="V2" s="3"/>
      <c r="W2" s="3"/>
      <c r="X2" s="56"/>
      <c r="Y2" s="56"/>
      <c r="Z2" s="56"/>
      <c r="AA2" s="56"/>
      <c r="AB2" s="56"/>
      <c r="AC2" s="56"/>
      <c r="AD2" s="56"/>
      <c r="AE2" s="3"/>
    </row>
    <row r="3" spans="1:31" ht="24.75" customHeight="1" x14ac:dyDescent="0.25">
      <c r="A3" s="51"/>
      <c r="B3" s="51"/>
      <c r="C3" s="51"/>
      <c r="D3" s="51"/>
      <c r="E3" s="51"/>
      <c r="F3" s="57"/>
      <c r="G3" s="51"/>
      <c r="H3" s="3"/>
      <c r="I3" s="3"/>
      <c r="J3" s="58"/>
      <c r="K3" s="59"/>
      <c r="L3" s="59"/>
      <c r="M3" s="59"/>
      <c r="N3" s="59"/>
      <c r="O3" s="59"/>
      <c r="P3" s="59"/>
      <c r="Q3" s="59"/>
      <c r="R3" s="59"/>
      <c r="S3" s="59"/>
      <c r="T3" s="59"/>
      <c r="U3" s="60"/>
      <c r="V3" s="3"/>
      <c r="W3" s="3"/>
      <c r="X3" s="56"/>
      <c r="Y3" s="56"/>
      <c r="Z3" s="56"/>
      <c r="AA3" s="56"/>
      <c r="AB3" s="56"/>
      <c r="AC3" s="56"/>
      <c r="AD3" s="56"/>
      <c r="AE3" s="3"/>
    </row>
    <row r="4" spans="1:31" ht="24.75" customHeight="1" x14ac:dyDescent="0.25">
      <c r="A4" s="57"/>
      <c r="B4" s="61"/>
      <c r="C4" s="61"/>
      <c r="D4" s="61"/>
      <c r="E4" s="61"/>
      <c r="F4" s="57"/>
      <c r="G4" s="61"/>
      <c r="H4" s="3"/>
      <c r="I4" s="3"/>
      <c r="J4" s="58"/>
      <c r="K4" s="59"/>
      <c r="L4" s="59"/>
      <c r="M4" s="59"/>
      <c r="N4" s="59"/>
      <c r="O4" s="59"/>
      <c r="P4" s="59"/>
      <c r="Q4" s="59"/>
      <c r="R4" s="59"/>
      <c r="S4" s="59"/>
      <c r="T4" s="59"/>
      <c r="U4" s="60"/>
      <c r="V4" s="3"/>
      <c r="W4" s="3"/>
      <c r="X4" s="56"/>
      <c r="Y4" s="56"/>
      <c r="Z4" s="56"/>
      <c r="AA4" s="56"/>
      <c r="AB4" s="56"/>
      <c r="AC4" s="56"/>
      <c r="AD4" s="56"/>
      <c r="AE4" s="3"/>
    </row>
    <row r="5" spans="1:31" ht="24.75" customHeight="1" x14ac:dyDescent="0.25">
      <c r="A5" s="57"/>
      <c r="B5" s="57"/>
      <c r="C5" s="57"/>
      <c r="D5" s="57"/>
      <c r="E5" s="57"/>
      <c r="F5" s="57"/>
      <c r="G5" s="57"/>
      <c r="H5" s="3"/>
      <c r="I5" s="3"/>
      <c r="J5" s="58"/>
      <c r="K5" s="59"/>
      <c r="L5" s="59"/>
      <c r="M5" s="59"/>
      <c r="N5" s="59"/>
      <c r="O5" s="59"/>
      <c r="P5" s="59"/>
      <c r="Q5" s="59"/>
      <c r="R5" s="59"/>
      <c r="S5" s="59"/>
      <c r="T5" s="59"/>
      <c r="U5" s="60"/>
      <c r="V5" s="3"/>
      <c r="W5" s="3"/>
      <c r="X5" s="56"/>
      <c r="Y5" s="56"/>
      <c r="Z5" s="56"/>
      <c r="AA5" s="56"/>
      <c r="AB5" s="56"/>
      <c r="AC5" s="56"/>
      <c r="AD5" s="56"/>
      <c r="AE5" s="3"/>
    </row>
    <row r="6" spans="1:31" ht="24.75" customHeight="1" x14ac:dyDescent="0.25">
      <c r="A6" s="57"/>
      <c r="B6" s="57"/>
      <c r="C6" s="57"/>
      <c r="D6" s="57"/>
      <c r="E6" s="57"/>
      <c r="F6" s="57"/>
      <c r="G6" s="57"/>
      <c r="H6" s="3"/>
      <c r="I6" s="3"/>
      <c r="J6" s="58"/>
      <c r="K6" s="59"/>
      <c r="L6" s="59"/>
      <c r="M6" s="59"/>
      <c r="N6" s="59"/>
      <c r="O6" s="59"/>
      <c r="P6" s="59"/>
      <c r="Q6" s="59"/>
      <c r="R6" s="59"/>
      <c r="S6" s="59"/>
      <c r="T6" s="59"/>
      <c r="U6" s="60"/>
      <c r="V6" s="3"/>
      <c r="W6" s="3"/>
      <c r="X6" s="56"/>
      <c r="Y6" s="56"/>
      <c r="Z6" s="56"/>
      <c r="AA6" s="56"/>
      <c r="AB6" s="56"/>
      <c r="AC6" s="56"/>
      <c r="AD6" s="56"/>
      <c r="AE6" s="3"/>
    </row>
    <row r="7" spans="1:31" ht="59.25" customHeight="1" x14ac:dyDescent="0.25">
      <c r="A7" s="57"/>
      <c r="B7" s="57"/>
      <c r="C7" s="57"/>
      <c r="D7" s="57"/>
      <c r="E7" s="57"/>
      <c r="F7" s="57"/>
      <c r="G7" s="57"/>
      <c r="H7" s="3"/>
      <c r="I7" s="3"/>
      <c r="J7" s="62" t="s">
        <v>52</v>
      </c>
      <c r="K7" s="63"/>
      <c r="L7" s="63"/>
      <c r="M7" s="63"/>
      <c r="N7" s="63"/>
      <c r="O7" s="63"/>
      <c r="P7" s="63"/>
      <c r="Q7" s="63"/>
      <c r="R7" s="63"/>
      <c r="S7" s="63"/>
      <c r="T7" s="63"/>
      <c r="U7" s="64"/>
      <c r="V7" s="3"/>
      <c r="W7" s="3"/>
      <c r="X7" s="56"/>
      <c r="Y7" s="56"/>
      <c r="Z7" s="56"/>
      <c r="AA7" s="56"/>
      <c r="AB7" s="56"/>
      <c r="AC7" s="56"/>
      <c r="AD7" s="56"/>
      <c r="AE7" s="3"/>
    </row>
    <row r="8" spans="1:31" x14ac:dyDescent="0.25">
      <c r="A8" s="57"/>
      <c r="B8" s="57"/>
      <c r="C8" s="57"/>
      <c r="D8" s="57"/>
      <c r="E8" s="57"/>
      <c r="F8" s="57"/>
      <c r="G8" s="57"/>
      <c r="H8" s="3"/>
      <c r="I8" s="3"/>
      <c r="J8" s="65" t="str">
        <f ca="1">D1</f>
        <v>Today  21-Nov-22</v>
      </c>
      <c r="K8" s="66"/>
      <c r="L8" s="66"/>
      <c r="M8" s="66"/>
      <c r="N8" s="66"/>
      <c r="O8" s="66"/>
      <c r="P8" s="66"/>
      <c r="Q8" s="66"/>
      <c r="R8" s="66"/>
      <c r="S8" s="66"/>
      <c r="T8" s="66"/>
      <c r="U8" s="67"/>
      <c r="V8" s="3"/>
      <c r="W8" s="3"/>
      <c r="X8" s="56"/>
      <c r="Y8" s="56"/>
      <c r="Z8" s="56"/>
      <c r="AA8" s="56"/>
      <c r="AB8" s="56"/>
      <c r="AC8" s="56"/>
      <c r="AD8" s="56"/>
      <c r="AE8" s="3"/>
    </row>
    <row r="9" spans="1:31" x14ac:dyDescent="0.25">
      <c r="A9" s="57"/>
      <c r="B9" s="57"/>
      <c r="C9" s="57"/>
      <c r="D9" s="57"/>
      <c r="E9" s="57"/>
      <c r="F9" s="57"/>
      <c r="G9" s="57"/>
      <c r="H9" s="3"/>
      <c r="I9" s="3"/>
      <c r="J9" s="68"/>
      <c r="K9" s="69"/>
      <c r="L9" s="69"/>
      <c r="M9" s="69"/>
      <c r="N9" s="69"/>
      <c r="O9" s="69"/>
      <c r="P9" s="69"/>
      <c r="Q9" s="69"/>
      <c r="R9" s="69"/>
      <c r="S9" s="69"/>
      <c r="T9" s="69"/>
      <c r="U9" s="70"/>
      <c r="V9" s="3"/>
      <c r="W9" s="3"/>
      <c r="X9" s="56"/>
      <c r="Y9" s="56"/>
      <c r="Z9" s="56"/>
      <c r="AA9" s="56"/>
      <c r="AB9" s="56"/>
      <c r="AC9" s="56"/>
      <c r="AD9" s="56"/>
      <c r="AE9" s="3"/>
    </row>
    <row r="10" spans="1:31" x14ac:dyDescent="0.25">
      <c r="A10" s="57"/>
      <c r="B10" s="57"/>
      <c r="C10" s="57"/>
      <c r="D10" s="57"/>
      <c r="E10" s="57"/>
      <c r="F10" s="57"/>
      <c r="G10" s="57"/>
      <c r="H10" s="3"/>
      <c r="I10" s="3"/>
      <c r="J10" s="71"/>
      <c r="K10" s="72"/>
      <c r="L10" s="72"/>
      <c r="M10" s="72"/>
      <c r="N10" s="72"/>
      <c r="O10" s="72"/>
      <c r="P10" s="72"/>
      <c r="Q10" s="72"/>
      <c r="R10" s="72"/>
      <c r="S10" s="72"/>
      <c r="T10" s="72"/>
      <c r="U10" s="73"/>
      <c r="V10" s="3"/>
      <c r="W10" s="3"/>
      <c r="X10" s="56"/>
      <c r="Y10" s="56"/>
      <c r="Z10" s="56"/>
      <c r="AA10" s="56"/>
      <c r="AB10" s="56"/>
      <c r="AC10" s="56"/>
      <c r="AD10" s="56"/>
      <c r="AE10" s="3"/>
    </row>
    <row r="11" spans="1:31" x14ac:dyDescent="0.25">
      <c r="A11" s="57"/>
      <c r="B11" s="57"/>
      <c r="C11" s="57"/>
      <c r="D11" s="57"/>
      <c r="E11" s="57"/>
      <c r="F11" s="57"/>
      <c r="G11" s="57"/>
      <c r="H11" s="3"/>
      <c r="I11" s="3"/>
      <c r="J11" s="3"/>
      <c r="K11" s="3"/>
      <c r="L11" s="3"/>
      <c r="M11" s="3"/>
      <c r="N11" s="3"/>
      <c r="O11" s="3"/>
      <c r="P11" s="3"/>
      <c r="Q11" s="3"/>
      <c r="R11" s="3"/>
      <c r="S11" s="3"/>
      <c r="T11" s="3"/>
      <c r="U11" s="3"/>
      <c r="V11" s="3"/>
      <c r="W11" s="3"/>
      <c r="X11" s="56"/>
      <c r="Y11" s="56"/>
      <c r="Z11" s="56"/>
      <c r="AA11" s="56"/>
      <c r="AB11" s="56"/>
      <c r="AC11" s="56"/>
      <c r="AD11" s="56"/>
      <c r="AE11" s="3"/>
    </row>
    <row r="12" spans="1:31" ht="18.75" customHeight="1" x14ac:dyDescent="0.25">
      <c r="A12" s="57"/>
      <c r="B12" s="57"/>
      <c r="C12" s="57"/>
      <c r="D12" s="57"/>
      <c r="E12" s="57"/>
      <c r="F12" s="57"/>
      <c r="G12" s="57"/>
      <c r="H12" s="3"/>
      <c r="I12" s="3"/>
      <c r="J12" s="74" t="s">
        <v>53</v>
      </c>
      <c r="K12" s="74"/>
      <c r="L12" s="74"/>
      <c r="M12" s="74"/>
      <c r="N12" s="75" t="s">
        <v>54</v>
      </c>
      <c r="O12" s="75"/>
      <c r="P12" s="75"/>
      <c r="Q12" s="75"/>
      <c r="R12" s="75"/>
      <c r="S12" s="75"/>
      <c r="T12" s="75"/>
      <c r="U12" s="75"/>
      <c r="V12" s="3"/>
      <c r="W12" s="3"/>
      <c r="X12" s="56"/>
      <c r="Y12" s="56"/>
      <c r="Z12" s="56"/>
      <c r="AA12" s="56"/>
      <c r="AB12" s="56"/>
      <c r="AC12" s="56"/>
      <c r="AD12" s="56"/>
      <c r="AE12" s="3"/>
    </row>
    <row r="13" spans="1:31" ht="18.75" customHeight="1" x14ac:dyDescent="0.25">
      <c r="A13" s="57"/>
      <c r="B13" s="57"/>
      <c r="C13" s="57"/>
      <c r="D13" s="57"/>
      <c r="E13" s="57"/>
      <c r="F13" s="57"/>
      <c r="G13" s="57"/>
      <c r="H13" s="3"/>
      <c r="I13" s="3"/>
      <c r="J13" s="74" t="s">
        <v>55</v>
      </c>
      <c r="K13" s="74"/>
      <c r="L13" s="74"/>
      <c r="M13" s="74"/>
      <c r="N13" s="76">
        <v>44835</v>
      </c>
      <c r="O13" s="76"/>
      <c r="P13" s="76"/>
      <c r="Q13" s="76"/>
      <c r="R13" s="76"/>
      <c r="S13" s="76"/>
      <c r="T13" s="76"/>
      <c r="U13" s="76"/>
      <c r="V13" s="3"/>
      <c r="W13" s="3"/>
      <c r="X13" s="56"/>
      <c r="Y13" s="56"/>
      <c r="Z13" s="56"/>
      <c r="AA13" s="56"/>
      <c r="AB13" s="56"/>
      <c r="AC13" s="56"/>
      <c r="AD13" s="56"/>
      <c r="AE13" s="3"/>
    </row>
    <row r="14" spans="1:31" ht="18.75" customHeight="1" x14ac:dyDescent="0.25">
      <c r="A14" s="57"/>
      <c r="B14" s="57"/>
      <c r="C14" s="57"/>
      <c r="D14" s="57"/>
      <c r="E14" s="57"/>
      <c r="F14" s="57"/>
      <c r="G14" s="57"/>
      <c r="H14" s="3"/>
      <c r="I14" s="3"/>
      <c r="J14" s="74" t="s">
        <v>56</v>
      </c>
      <c r="K14" s="74"/>
      <c r="L14" s="74"/>
      <c r="M14" s="74"/>
      <c r="N14" s="76">
        <v>44835</v>
      </c>
      <c r="O14" s="76"/>
      <c r="P14" s="76"/>
      <c r="Q14" s="76"/>
      <c r="R14" s="76"/>
      <c r="S14" s="76"/>
      <c r="T14" s="76"/>
      <c r="U14" s="76"/>
      <c r="V14" s="3"/>
      <c r="W14" s="3"/>
      <c r="X14" s="56"/>
      <c r="Y14" s="56"/>
      <c r="Z14" s="56"/>
      <c r="AA14" s="56"/>
      <c r="AB14" s="56"/>
      <c r="AC14" s="56"/>
      <c r="AD14" s="56"/>
      <c r="AE14" s="3"/>
    </row>
    <row r="15" spans="1:31" ht="18.75" customHeight="1" x14ac:dyDescent="0.25">
      <c r="A15" s="57"/>
      <c r="B15" s="57"/>
      <c r="C15" s="57"/>
      <c r="D15" s="57"/>
      <c r="E15" s="57"/>
      <c r="F15" s="57"/>
      <c r="G15" s="57"/>
      <c r="H15" s="3"/>
      <c r="I15" s="3"/>
      <c r="J15" s="74" t="s">
        <v>57</v>
      </c>
      <c r="K15" s="74"/>
      <c r="L15" s="74"/>
      <c r="M15" s="74"/>
      <c r="N15" s="75" t="s">
        <v>58</v>
      </c>
      <c r="O15" s="75"/>
      <c r="P15" s="75"/>
      <c r="Q15" s="75"/>
      <c r="R15" s="75"/>
      <c r="S15" s="75"/>
      <c r="T15" s="75"/>
      <c r="U15" s="75"/>
      <c r="V15" s="3"/>
      <c r="W15" s="3"/>
      <c r="X15" s="56"/>
      <c r="Y15" s="56"/>
      <c r="Z15" s="56"/>
      <c r="AA15" s="56"/>
      <c r="AB15" s="56"/>
      <c r="AC15" s="56"/>
      <c r="AD15" s="56"/>
      <c r="AE15" s="3"/>
    </row>
    <row r="16" spans="1:31" ht="18.75" customHeight="1" x14ac:dyDescent="0.25">
      <c r="A16" s="57"/>
      <c r="B16" s="57"/>
      <c r="C16" s="57"/>
      <c r="D16" s="57"/>
      <c r="E16" s="57"/>
      <c r="F16" s="57"/>
      <c r="G16" s="57"/>
      <c r="H16" s="3"/>
      <c r="I16" s="3"/>
      <c r="J16" s="74" t="s">
        <v>59</v>
      </c>
      <c r="K16" s="74"/>
      <c r="L16" s="74"/>
      <c r="M16" s="74"/>
      <c r="N16" s="75" t="s">
        <v>58</v>
      </c>
      <c r="O16" s="75"/>
      <c r="P16" s="75"/>
      <c r="Q16" s="75"/>
      <c r="R16" s="75"/>
      <c r="S16" s="75"/>
      <c r="T16" s="75"/>
      <c r="U16" s="75"/>
      <c r="V16" s="3"/>
      <c r="W16" s="3"/>
      <c r="X16" s="56"/>
      <c r="Y16" s="56"/>
      <c r="Z16" s="56"/>
      <c r="AA16" s="56"/>
      <c r="AB16" s="56"/>
      <c r="AC16" s="56"/>
      <c r="AD16" s="56"/>
      <c r="AE16" s="3"/>
    </row>
    <row r="17" spans="1:31" ht="18.75" customHeight="1" x14ac:dyDescent="0.25">
      <c r="A17" s="57"/>
      <c r="B17" s="57"/>
      <c r="C17" s="57"/>
      <c r="D17" s="57"/>
      <c r="E17" s="57"/>
      <c r="F17" s="57"/>
      <c r="G17" s="57"/>
      <c r="H17" s="3"/>
      <c r="I17" s="3"/>
      <c r="J17" s="77" t="s">
        <v>60</v>
      </c>
      <c r="K17" s="78"/>
      <c r="L17" s="78"/>
      <c r="M17" s="79"/>
      <c r="N17" s="75" t="s">
        <v>61</v>
      </c>
      <c r="O17" s="75"/>
      <c r="P17" s="75"/>
      <c r="Q17" s="75"/>
      <c r="R17" s="75"/>
      <c r="S17" s="75"/>
      <c r="T17" s="75"/>
      <c r="U17" s="75"/>
      <c r="V17" s="3"/>
      <c r="W17" s="3"/>
      <c r="X17" s="56"/>
      <c r="Y17" s="56"/>
      <c r="Z17" s="56"/>
      <c r="AA17" s="56"/>
      <c r="AB17" s="56"/>
      <c r="AC17" s="56"/>
      <c r="AD17" s="56"/>
      <c r="AE17" s="3"/>
    </row>
    <row r="18" spans="1:31" x14ac:dyDescent="0.25">
      <c r="A18" s="57"/>
      <c r="B18" s="57"/>
      <c r="C18" s="57"/>
      <c r="D18" s="57"/>
      <c r="E18" s="57"/>
      <c r="F18" s="57"/>
      <c r="G18" s="57"/>
      <c r="H18" s="3"/>
      <c r="I18" s="80"/>
      <c r="J18" s="80"/>
      <c r="K18" s="80"/>
      <c r="L18" s="80"/>
      <c r="M18" s="80"/>
      <c r="N18" s="80"/>
      <c r="O18" s="80"/>
      <c r="P18" s="80"/>
      <c r="Q18" s="80"/>
      <c r="R18" s="80"/>
      <c r="S18" s="80"/>
      <c r="T18" s="80"/>
      <c r="U18" s="80"/>
      <c r="V18" s="80"/>
      <c r="W18" s="80"/>
      <c r="X18" s="81"/>
      <c r="Y18" s="56"/>
      <c r="Z18" s="56"/>
      <c r="AA18" s="56"/>
      <c r="AB18" s="56"/>
      <c r="AC18" s="56"/>
      <c r="AD18" s="56"/>
      <c r="AE18" s="3"/>
    </row>
    <row r="19" spans="1:31" x14ac:dyDescent="0.25">
      <c r="A19" s="57"/>
      <c r="B19" s="57"/>
      <c r="C19" s="57"/>
      <c r="D19" s="57"/>
      <c r="E19" s="57"/>
      <c r="F19" s="57"/>
      <c r="G19" s="57"/>
      <c r="H19" s="80"/>
      <c r="I19" s="80"/>
      <c r="J19" s="82" t="s">
        <v>62</v>
      </c>
      <c r="K19" s="83"/>
      <c r="L19" s="83"/>
      <c r="M19" s="83"/>
      <c r="N19" s="83"/>
      <c r="O19" s="83"/>
      <c r="P19" s="83"/>
      <c r="Q19" s="83"/>
      <c r="R19" s="83"/>
      <c r="S19" s="83"/>
      <c r="T19" s="83"/>
      <c r="U19" s="84"/>
      <c r="V19" s="80"/>
      <c r="W19" s="80"/>
      <c r="X19" s="81"/>
      <c r="Y19" s="56"/>
      <c r="Z19" s="56"/>
      <c r="AA19" s="56"/>
      <c r="AB19" s="56"/>
      <c r="AC19" s="56"/>
      <c r="AD19" s="56"/>
      <c r="AE19" s="3"/>
    </row>
    <row r="20" spans="1:31" x14ac:dyDescent="0.25">
      <c r="A20" s="57"/>
      <c r="B20" s="57"/>
      <c r="C20" s="57"/>
      <c r="D20" s="57"/>
      <c r="E20" s="57"/>
      <c r="F20" s="57"/>
      <c r="G20" s="57"/>
      <c r="H20" s="80"/>
      <c r="I20" s="80"/>
      <c r="J20" s="85"/>
      <c r="K20" s="86"/>
      <c r="L20" s="86"/>
      <c r="M20" s="86"/>
      <c r="N20" s="86"/>
      <c r="O20" s="86"/>
      <c r="P20" s="86"/>
      <c r="Q20" s="86"/>
      <c r="R20" s="86"/>
      <c r="S20" s="86"/>
      <c r="T20" s="86"/>
      <c r="U20" s="87"/>
      <c r="V20" s="80"/>
      <c r="W20" s="80"/>
      <c r="X20" s="81"/>
      <c r="Y20" s="56"/>
      <c r="Z20" s="56"/>
      <c r="AA20" s="56"/>
      <c r="AB20" s="56"/>
      <c r="AC20" s="56"/>
      <c r="AD20" s="56"/>
      <c r="AE20" s="3"/>
    </row>
    <row r="21" spans="1:31" x14ac:dyDescent="0.25">
      <c r="A21" s="57"/>
      <c r="B21" s="57"/>
      <c r="C21" s="57"/>
      <c r="D21" s="57"/>
      <c r="E21" s="57"/>
      <c r="F21" s="57"/>
      <c r="G21" s="57"/>
      <c r="H21" s="80"/>
      <c r="I21" s="80"/>
      <c r="J21" s="85"/>
      <c r="K21" s="86"/>
      <c r="L21" s="86"/>
      <c r="M21" s="86"/>
      <c r="N21" s="86"/>
      <c r="O21" s="86"/>
      <c r="P21" s="86"/>
      <c r="Q21" s="86"/>
      <c r="R21" s="86"/>
      <c r="S21" s="86"/>
      <c r="T21" s="86"/>
      <c r="U21" s="87"/>
      <c r="V21" s="80"/>
      <c r="W21" s="80"/>
      <c r="X21" s="81"/>
      <c r="Y21" s="56"/>
      <c r="Z21" s="56"/>
      <c r="AA21" s="56"/>
      <c r="AB21" s="56"/>
      <c r="AC21" s="56"/>
      <c r="AD21" s="56"/>
      <c r="AE21" s="3"/>
    </row>
    <row r="22" spans="1:31" x14ac:dyDescent="0.25">
      <c r="A22" s="57"/>
      <c r="B22" s="57"/>
      <c r="C22" s="57"/>
      <c r="D22" s="57"/>
      <c r="E22" s="57"/>
      <c r="F22" s="57"/>
      <c r="G22" s="57"/>
      <c r="H22" s="80"/>
      <c r="I22" s="80"/>
      <c r="J22" s="85"/>
      <c r="K22" s="86"/>
      <c r="L22" s="86"/>
      <c r="M22" s="86"/>
      <c r="N22" s="86"/>
      <c r="O22" s="86"/>
      <c r="P22" s="86"/>
      <c r="Q22" s="86"/>
      <c r="R22" s="86"/>
      <c r="S22" s="86"/>
      <c r="T22" s="86"/>
      <c r="U22" s="87"/>
      <c r="V22" s="80"/>
      <c r="W22" s="80"/>
      <c r="X22" s="81"/>
      <c r="Y22" s="56"/>
      <c r="Z22" s="56"/>
      <c r="AA22" s="56"/>
      <c r="AB22" s="56"/>
      <c r="AC22" s="56"/>
      <c r="AD22" s="56"/>
      <c r="AE22" s="3"/>
    </row>
    <row r="23" spans="1:31" x14ac:dyDescent="0.25">
      <c r="A23" s="57"/>
      <c r="B23" s="57"/>
      <c r="C23" s="57"/>
      <c r="D23" s="57"/>
      <c r="E23" s="57"/>
      <c r="F23" s="57"/>
      <c r="G23" s="57"/>
      <c r="H23" s="80"/>
      <c r="I23" s="80"/>
      <c r="J23" s="85"/>
      <c r="K23" s="86"/>
      <c r="L23" s="86"/>
      <c r="M23" s="86"/>
      <c r="N23" s="86"/>
      <c r="O23" s="86"/>
      <c r="P23" s="86"/>
      <c r="Q23" s="86"/>
      <c r="R23" s="86"/>
      <c r="S23" s="86"/>
      <c r="T23" s="86"/>
      <c r="U23" s="87"/>
      <c r="V23" s="80"/>
      <c r="W23" s="80"/>
      <c r="X23" s="81"/>
      <c r="Y23" s="56"/>
      <c r="Z23" s="56"/>
      <c r="AA23" s="56"/>
      <c r="AB23" s="56"/>
      <c r="AC23" s="56"/>
      <c r="AD23" s="56"/>
      <c r="AE23" s="3"/>
    </row>
    <row r="24" spans="1:31" x14ac:dyDescent="0.25">
      <c r="A24" s="57"/>
      <c r="B24" s="57"/>
      <c r="C24" s="57"/>
      <c r="D24" s="57"/>
      <c r="E24" s="57"/>
      <c r="F24" s="57"/>
      <c r="G24" s="57"/>
      <c r="H24" s="80"/>
      <c r="I24" s="80"/>
      <c r="J24" s="85"/>
      <c r="K24" s="86"/>
      <c r="L24" s="86"/>
      <c r="M24" s="86"/>
      <c r="N24" s="86"/>
      <c r="O24" s="86"/>
      <c r="P24" s="86"/>
      <c r="Q24" s="86"/>
      <c r="R24" s="86"/>
      <c r="S24" s="86"/>
      <c r="T24" s="86"/>
      <c r="U24" s="87"/>
      <c r="V24" s="80"/>
      <c r="W24" s="80"/>
      <c r="X24" s="81"/>
      <c r="Y24" s="56"/>
      <c r="Z24" s="56"/>
      <c r="AA24" s="56"/>
      <c r="AB24" s="56"/>
      <c r="AC24" s="56"/>
      <c r="AD24" s="56"/>
      <c r="AE24" s="3"/>
    </row>
    <row r="25" spans="1:31" x14ac:dyDescent="0.25">
      <c r="A25" s="57"/>
      <c r="B25" s="57"/>
      <c r="C25" s="57"/>
      <c r="D25" s="57"/>
      <c r="E25" s="57"/>
      <c r="F25" s="57"/>
      <c r="G25" s="57"/>
      <c r="H25" s="80"/>
      <c r="I25" s="80"/>
      <c r="J25" s="85"/>
      <c r="K25" s="86"/>
      <c r="L25" s="86"/>
      <c r="M25" s="86"/>
      <c r="N25" s="86"/>
      <c r="O25" s="86"/>
      <c r="P25" s="86"/>
      <c r="Q25" s="86"/>
      <c r="R25" s="86"/>
      <c r="S25" s="86"/>
      <c r="T25" s="86"/>
      <c r="U25" s="87"/>
      <c r="V25" s="80"/>
      <c r="W25" s="80"/>
      <c r="X25" s="81"/>
      <c r="Y25" s="56"/>
      <c r="Z25" s="56"/>
      <c r="AA25" s="56"/>
      <c r="AB25" s="56"/>
      <c r="AC25" s="56"/>
      <c r="AD25" s="56"/>
      <c r="AE25" s="3"/>
    </row>
    <row r="26" spans="1:31" x14ac:dyDescent="0.25">
      <c r="A26" s="57"/>
      <c r="B26" s="57"/>
      <c r="C26" s="57"/>
      <c r="D26" s="57"/>
      <c r="E26" s="57"/>
      <c r="F26" s="57"/>
      <c r="G26" s="88"/>
      <c r="H26" s="80"/>
      <c r="I26" s="80"/>
      <c r="J26" s="85"/>
      <c r="K26" s="86"/>
      <c r="L26" s="86"/>
      <c r="M26" s="86"/>
      <c r="N26" s="86"/>
      <c r="O26" s="86"/>
      <c r="P26" s="86"/>
      <c r="Q26" s="86"/>
      <c r="R26" s="86"/>
      <c r="S26" s="86"/>
      <c r="T26" s="86"/>
      <c r="U26" s="87"/>
      <c r="V26" s="80"/>
      <c r="W26" s="80"/>
      <c r="X26" s="56"/>
      <c r="Y26" s="56"/>
      <c r="Z26" s="56"/>
      <c r="AA26" s="56"/>
      <c r="AB26" s="56"/>
      <c r="AC26" s="56"/>
      <c r="AD26" s="56"/>
      <c r="AE26" s="3"/>
    </row>
    <row r="27" spans="1:31" x14ac:dyDescent="0.25">
      <c r="A27" s="57"/>
      <c r="B27" s="57"/>
      <c r="C27" s="57"/>
      <c r="D27" s="57"/>
      <c r="E27" s="57"/>
      <c r="F27" s="57"/>
      <c r="G27" s="57"/>
      <c r="H27" s="3"/>
      <c r="I27" s="3"/>
      <c r="J27" s="89"/>
      <c r="K27" s="90"/>
      <c r="L27" s="90"/>
      <c r="M27" s="90"/>
      <c r="N27" s="90"/>
      <c r="O27" s="90"/>
      <c r="P27" s="90"/>
      <c r="Q27" s="90"/>
      <c r="R27" s="90"/>
      <c r="S27" s="90"/>
      <c r="T27" s="90"/>
      <c r="U27" s="91"/>
      <c r="V27" s="3"/>
      <c r="W27" s="3"/>
      <c r="X27" s="56"/>
      <c r="Y27" s="56"/>
      <c r="Z27" s="56"/>
      <c r="AA27" s="56"/>
      <c r="AB27" s="56"/>
      <c r="AC27" s="56"/>
      <c r="AD27" s="56"/>
      <c r="AE27" s="3"/>
    </row>
    <row r="28" spans="1:31" x14ac:dyDescent="0.25">
      <c r="A28" s="57"/>
      <c r="B28" s="57"/>
      <c r="C28" s="57"/>
      <c r="D28" s="57"/>
      <c r="E28" s="57"/>
      <c r="F28" s="57"/>
      <c r="G28" s="57"/>
      <c r="H28" s="92"/>
      <c r="I28" s="92"/>
      <c r="J28" s="92"/>
      <c r="K28" s="92"/>
      <c r="L28" s="92"/>
      <c r="M28" s="92"/>
      <c r="N28" s="92"/>
      <c r="O28" s="92"/>
      <c r="P28" s="92"/>
      <c r="Q28" s="92"/>
      <c r="R28" s="92"/>
      <c r="S28" s="92"/>
      <c r="T28" s="3"/>
      <c r="U28" s="3"/>
      <c r="V28" s="3"/>
      <c r="W28" s="3"/>
      <c r="X28" s="56"/>
      <c r="Y28" s="56"/>
      <c r="Z28" s="56"/>
      <c r="AA28" s="56"/>
      <c r="AB28" s="56"/>
      <c r="AC28" s="56"/>
      <c r="AD28" s="56"/>
      <c r="AE28" s="3"/>
    </row>
    <row r="29" spans="1:31" x14ac:dyDescent="0.25">
      <c r="A29" s="93"/>
      <c r="B29" s="93"/>
      <c r="C29" s="93"/>
      <c r="D29" s="93"/>
      <c r="E29" s="93"/>
      <c r="F29" s="93"/>
      <c r="G29" s="93"/>
      <c r="H29" s="92"/>
      <c r="I29" s="92"/>
      <c r="J29" s="92"/>
      <c r="K29" s="92"/>
      <c r="L29" s="92"/>
      <c r="M29" s="92"/>
      <c r="N29" s="92"/>
      <c r="O29" s="92"/>
      <c r="P29" s="92"/>
      <c r="Q29" s="92"/>
      <c r="R29" s="92"/>
      <c r="S29" s="92"/>
      <c r="T29" s="93"/>
      <c r="U29" s="93"/>
      <c r="V29" s="93"/>
      <c r="W29" s="93"/>
      <c r="X29" s="93"/>
      <c r="Y29" s="93"/>
      <c r="Z29" s="93"/>
      <c r="AA29" s="93"/>
      <c r="AB29" s="93"/>
      <c r="AC29" s="93"/>
      <c r="AD29" s="93"/>
      <c r="AE29" s="93"/>
    </row>
    <row r="30" spans="1:31" x14ac:dyDescent="0.25">
      <c r="A30" s="93"/>
      <c r="B30" s="93"/>
      <c r="C30" s="93"/>
      <c r="D30" s="93"/>
      <c r="E30" s="93"/>
      <c r="F30" s="93"/>
      <c r="G30" s="93"/>
      <c r="H30" s="92"/>
      <c r="I30" s="92"/>
      <c r="J30" s="92"/>
      <c r="K30" s="92"/>
      <c r="L30" s="92"/>
      <c r="M30" s="92"/>
      <c r="N30" s="92"/>
      <c r="O30" s="92"/>
      <c r="P30" s="92"/>
      <c r="Q30" s="92"/>
      <c r="R30" s="92"/>
      <c r="S30" s="92"/>
      <c r="T30" s="93"/>
      <c r="U30" s="93"/>
      <c r="V30" s="93"/>
      <c r="W30" s="93"/>
      <c r="X30" s="93"/>
      <c r="Y30" s="93"/>
      <c r="Z30" s="93"/>
      <c r="AA30" s="93"/>
      <c r="AB30" s="93"/>
      <c r="AC30" s="93"/>
      <c r="AD30" s="93"/>
      <c r="AE30" s="93"/>
    </row>
    <row r="31" spans="1:31" x14ac:dyDescent="0.25">
      <c r="A31" s="93"/>
      <c r="B31" s="93"/>
      <c r="C31" s="93"/>
      <c r="D31" s="93"/>
      <c r="E31" s="93"/>
      <c r="F31" s="93"/>
      <c r="G31" s="93"/>
      <c r="H31" s="92"/>
      <c r="I31" s="92"/>
      <c r="J31" s="92"/>
      <c r="K31" s="92"/>
      <c r="L31" s="92"/>
      <c r="M31" s="92"/>
      <c r="N31" s="92"/>
      <c r="O31" s="92"/>
      <c r="P31" s="92"/>
      <c r="Q31" s="92"/>
      <c r="R31" s="92"/>
      <c r="S31" s="92"/>
      <c r="T31" s="93"/>
      <c r="U31" s="93"/>
      <c r="V31" s="93"/>
      <c r="W31" s="93"/>
      <c r="X31" s="93"/>
      <c r="Y31" s="93"/>
      <c r="Z31" s="93"/>
      <c r="AA31" s="93"/>
      <c r="AB31" s="93"/>
      <c r="AC31" s="93"/>
      <c r="AD31" s="93"/>
      <c r="AE31" s="93"/>
    </row>
    <row r="32" spans="1:31" x14ac:dyDescent="0.25">
      <c r="A32" s="93"/>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row>
    <row r="33" spans="1:31" x14ac:dyDescent="0.25">
      <c r="A33" s="93"/>
      <c r="B33" s="93"/>
      <c r="C33" s="93"/>
      <c r="D33" s="93"/>
      <c r="E33" s="93"/>
      <c r="F33" s="93"/>
      <c r="G33" s="93"/>
      <c r="H33" s="92"/>
      <c r="I33" s="92"/>
      <c r="J33" s="92"/>
      <c r="K33" s="92"/>
      <c r="L33" s="92"/>
      <c r="M33" s="92"/>
      <c r="N33" s="92"/>
      <c r="O33" s="92"/>
      <c r="P33" s="92"/>
      <c r="Q33" s="92"/>
      <c r="R33" s="92"/>
      <c r="S33" s="92"/>
      <c r="T33" s="93"/>
      <c r="U33" s="93"/>
      <c r="V33" s="93"/>
      <c r="W33" s="93"/>
      <c r="X33" s="93"/>
      <c r="Y33" s="93"/>
      <c r="Z33" s="93"/>
      <c r="AA33" s="93"/>
      <c r="AB33" s="93"/>
      <c r="AC33" s="93"/>
      <c r="AD33" s="93"/>
      <c r="AE33" s="93"/>
    </row>
    <row r="34" spans="1:31" x14ac:dyDescent="0.25">
      <c r="A34" s="93"/>
      <c r="B34" s="93"/>
      <c r="C34" s="93"/>
      <c r="D34" s="93"/>
      <c r="E34" s="93"/>
      <c r="F34" s="93"/>
      <c r="G34" s="93"/>
      <c r="H34" s="92"/>
      <c r="I34" s="92"/>
      <c r="J34" s="92"/>
      <c r="K34" s="92"/>
      <c r="L34" s="92"/>
      <c r="M34" s="92"/>
      <c r="N34" s="92"/>
      <c r="O34" s="92"/>
      <c r="P34" s="92"/>
      <c r="Q34" s="92"/>
      <c r="R34" s="92"/>
      <c r="S34" s="92"/>
      <c r="T34" s="93"/>
      <c r="U34" s="93"/>
      <c r="V34" s="93"/>
      <c r="W34" s="93"/>
      <c r="X34" s="93"/>
      <c r="Y34" s="93"/>
      <c r="Z34" s="93"/>
      <c r="AA34" s="93"/>
      <c r="AB34" s="93"/>
      <c r="AC34" s="93"/>
      <c r="AD34" s="93"/>
      <c r="AE34" s="93"/>
    </row>
    <row r="35" spans="1:31" x14ac:dyDescent="0.25">
      <c r="A35" s="93"/>
      <c r="B35" s="93"/>
      <c r="C35" s="93"/>
      <c r="D35" s="93"/>
      <c r="E35" s="93"/>
      <c r="F35" s="93"/>
      <c r="G35" s="93"/>
      <c r="H35" s="92"/>
      <c r="I35" s="92"/>
      <c r="J35" s="92"/>
      <c r="K35" s="92"/>
      <c r="L35" s="92"/>
      <c r="M35" s="92"/>
      <c r="N35" s="92"/>
      <c r="O35" s="92"/>
      <c r="P35" s="92"/>
      <c r="Q35" s="92"/>
      <c r="R35" s="92"/>
      <c r="S35" s="92"/>
      <c r="T35" s="93"/>
      <c r="U35" s="93"/>
      <c r="V35" s="93"/>
      <c r="W35" s="93"/>
      <c r="X35" s="93"/>
      <c r="Y35" s="93"/>
      <c r="Z35" s="93"/>
      <c r="AA35" s="93"/>
      <c r="AB35" s="93"/>
      <c r="AC35" s="93"/>
      <c r="AD35" s="93"/>
      <c r="AE35" s="93"/>
    </row>
    <row r="36" spans="1:31" x14ac:dyDescent="0.25">
      <c r="A36" s="93"/>
      <c r="B36" s="93"/>
      <c r="C36" s="93"/>
      <c r="D36" s="93"/>
      <c r="E36" s="93"/>
      <c r="F36" s="93"/>
      <c r="G36" s="93"/>
      <c r="H36" s="92"/>
      <c r="I36" s="92"/>
      <c r="J36" s="92"/>
      <c r="K36" s="92"/>
      <c r="L36" s="92"/>
      <c r="M36" s="92"/>
      <c r="N36" s="92"/>
      <c r="O36" s="92"/>
      <c r="P36" s="92"/>
      <c r="Q36" s="92"/>
      <c r="R36" s="92"/>
      <c r="S36" s="92"/>
      <c r="T36" s="93"/>
      <c r="U36" s="93"/>
      <c r="V36" s="93"/>
      <c r="W36" s="93"/>
      <c r="X36" s="93"/>
      <c r="Y36" s="93"/>
      <c r="Z36" s="93"/>
      <c r="AA36" s="93"/>
      <c r="AB36" s="93"/>
      <c r="AC36" s="93"/>
      <c r="AD36" s="93"/>
      <c r="AE36" s="93"/>
    </row>
    <row r="37" spans="1:31" ht="26.25" x14ac:dyDescent="0.25">
      <c r="A37" s="93"/>
      <c r="B37" s="93"/>
      <c r="C37" s="93"/>
      <c r="D37" s="93"/>
      <c r="E37" s="93"/>
      <c r="F37" s="93"/>
      <c r="G37" s="93"/>
      <c r="H37" s="94" t="s">
        <v>63</v>
      </c>
      <c r="I37" s="95"/>
      <c r="J37" s="95"/>
      <c r="K37" s="95"/>
      <c r="L37" s="95"/>
      <c r="M37" s="95"/>
      <c r="N37" s="95"/>
      <c r="O37" s="95"/>
      <c r="P37" s="95"/>
      <c r="Q37" s="95"/>
      <c r="R37" s="95"/>
      <c r="S37" s="95"/>
      <c r="T37" s="93"/>
      <c r="U37" s="93"/>
      <c r="V37" s="93"/>
      <c r="W37" s="93"/>
      <c r="X37" s="93"/>
      <c r="Y37" s="93"/>
      <c r="Z37" s="93"/>
      <c r="AA37" s="93"/>
      <c r="AB37" s="93"/>
      <c r="AC37" s="93"/>
      <c r="AD37" s="93"/>
      <c r="AE37" s="93"/>
    </row>
    <row r="38" spans="1:31" x14ac:dyDescent="0.25">
      <c r="A38" s="93"/>
      <c r="B38" s="93"/>
      <c r="C38" s="93"/>
      <c r="D38" s="93"/>
      <c r="E38" s="93"/>
      <c r="F38" s="93"/>
      <c r="G38" s="93"/>
      <c r="H38" s="92"/>
      <c r="I38" s="92"/>
      <c r="J38" s="92"/>
      <c r="K38" s="92"/>
      <c r="L38" s="92"/>
      <c r="M38" s="92"/>
      <c r="N38" s="92"/>
      <c r="O38" s="92"/>
      <c r="P38" s="92"/>
      <c r="Q38" s="92"/>
      <c r="R38" s="92"/>
      <c r="S38" s="92"/>
      <c r="T38" s="93"/>
      <c r="U38" s="93"/>
      <c r="V38" s="93"/>
      <c r="W38" s="93"/>
      <c r="X38" s="93"/>
      <c r="Y38" s="93"/>
      <c r="Z38" s="93"/>
      <c r="AA38" s="93"/>
      <c r="AB38" s="93"/>
      <c r="AC38" s="93"/>
      <c r="AD38" s="93"/>
      <c r="AE38" s="93"/>
    </row>
    <row r="39" spans="1:31" x14ac:dyDescent="0.25">
      <c r="A39" s="93"/>
      <c r="B39" s="93"/>
      <c r="C39" s="93"/>
      <c r="D39" s="93"/>
      <c r="E39" s="93"/>
      <c r="F39" s="93"/>
      <c r="G39" s="93"/>
      <c r="H39" s="92"/>
      <c r="I39" s="92"/>
      <c r="J39" s="92"/>
      <c r="K39" s="92"/>
      <c r="L39" s="92"/>
      <c r="M39" s="92"/>
      <c r="N39" s="92"/>
      <c r="O39" s="92"/>
      <c r="P39" s="92"/>
      <c r="Q39" s="92"/>
      <c r="R39" s="92"/>
      <c r="S39" s="92"/>
      <c r="T39" s="93"/>
      <c r="U39" s="93"/>
      <c r="V39" s="93"/>
      <c r="W39" s="93"/>
      <c r="X39" s="93"/>
      <c r="Y39" s="93"/>
      <c r="Z39" s="93"/>
      <c r="AA39" s="93"/>
      <c r="AB39" s="93"/>
      <c r="AC39" s="93"/>
      <c r="AD39" s="93"/>
      <c r="AE39" s="93"/>
    </row>
    <row r="40" spans="1:31" x14ac:dyDescent="0.25">
      <c r="A40" s="93"/>
      <c r="B40" s="93"/>
      <c r="C40" s="93"/>
      <c r="D40" s="93"/>
      <c r="E40" s="93"/>
      <c r="F40" s="93"/>
      <c r="G40" s="93"/>
      <c r="H40" s="92"/>
      <c r="I40" s="92"/>
      <c r="J40" s="92"/>
      <c r="K40" s="92"/>
      <c r="L40" s="92"/>
      <c r="M40" s="92"/>
      <c r="N40" s="92"/>
      <c r="O40" s="92"/>
      <c r="P40" s="92"/>
      <c r="Q40" s="92"/>
      <c r="R40" s="92"/>
      <c r="S40" s="92"/>
      <c r="T40" s="93"/>
      <c r="U40" s="93"/>
      <c r="V40" s="93"/>
      <c r="W40" s="93"/>
      <c r="X40" s="93"/>
      <c r="Y40" s="93"/>
      <c r="Z40" s="93"/>
      <c r="AA40" s="93"/>
      <c r="AB40" s="93"/>
      <c r="AC40" s="93"/>
      <c r="AD40" s="93"/>
      <c r="AE40" s="93"/>
    </row>
    <row r="41" spans="1:31" x14ac:dyDescent="0.25">
      <c r="A41" s="93"/>
      <c r="B41" s="93"/>
      <c r="C41" s="93"/>
      <c r="D41" s="93"/>
      <c r="E41" s="93"/>
      <c r="F41" s="93"/>
      <c r="G41" s="93"/>
      <c r="H41" s="96"/>
      <c r="I41" s="96"/>
      <c r="J41" s="96"/>
      <c r="K41" s="96" t="s">
        <v>64</v>
      </c>
      <c r="L41" s="96">
        <f>IF(H37=N41,1,0)</f>
        <v>1</v>
      </c>
      <c r="M41" s="92"/>
      <c r="N41" s="92" t="str">
        <f>J7</f>
        <v>This Report Is Owned By:
www.chartenia.com</v>
      </c>
      <c r="O41" s="92"/>
      <c r="P41" s="92"/>
      <c r="Q41" s="92"/>
      <c r="R41" s="92"/>
      <c r="S41" s="92"/>
      <c r="T41" s="93"/>
      <c r="U41" s="93"/>
      <c r="V41" s="93"/>
      <c r="W41" s="93"/>
      <c r="X41" s="93"/>
      <c r="Y41" s="93"/>
      <c r="Z41" s="93"/>
      <c r="AA41" s="93"/>
      <c r="AB41" s="93"/>
      <c r="AC41" s="93"/>
      <c r="AD41" s="93"/>
      <c r="AE41" s="93"/>
    </row>
    <row r="42" spans="1:31" x14ac:dyDescent="0.25">
      <c r="A42" s="93"/>
      <c r="B42" s="93"/>
      <c r="C42" s="93"/>
      <c r="D42" s="93"/>
      <c r="E42" s="93"/>
      <c r="F42" s="93"/>
      <c r="G42" s="93"/>
      <c r="H42" s="92"/>
      <c r="I42" s="92"/>
      <c r="J42" s="92"/>
      <c r="K42" s="92"/>
      <c r="L42" s="92"/>
      <c r="M42" s="92"/>
      <c r="N42" s="92"/>
      <c r="O42" s="92"/>
      <c r="P42" s="92"/>
      <c r="Q42" s="92"/>
      <c r="R42" s="92"/>
      <c r="S42" s="92"/>
      <c r="T42" s="93"/>
      <c r="U42" s="93"/>
      <c r="V42" s="93"/>
      <c r="W42" s="93"/>
      <c r="X42" s="93"/>
      <c r="Y42" s="93"/>
      <c r="Z42" s="93"/>
      <c r="AA42" s="93"/>
      <c r="AB42" s="93"/>
      <c r="AC42" s="93"/>
      <c r="AD42" s="93"/>
      <c r="AE42" s="93"/>
    </row>
    <row r="43" spans="1:31" x14ac:dyDescent="0.25">
      <c r="A43" s="93"/>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row>
    <row r="44" spans="1:31" x14ac:dyDescent="0.25">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row>
    <row r="45" spans="1:31" x14ac:dyDescent="0.25">
      <c r="A45" s="93"/>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row>
    <row r="46" spans="1:31" x14ac:dyDescent="0.25">
      <c r="A46" s="93"/>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row>
    <row r="47" spans="1:31" x14ac:dyDescent="0.25">
      <c r="A47" s="93"/>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row>
    <row r="48" spans="1:31" x14ac:dyDescent="0.25">
      <c r="A48" s="93"/>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row>
    <row r="49" spans="1:31" x14ac:dyDescent="0.25">
      <c r="A49" s="93"/>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row>
    <row r="50" spans="1:31" x14ac:dyDescent="0.25">
      <c r="A50" s="93"/>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row>
    <row r="51" spans="1:31" x14ac:dyDescent="0.25">
      <c r="A51" s="93"/>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row>
  </sheetData>
  <sheetProtection algorithmName="SHA-512" hashValue="NlEmIeA7QjE+Jsqhj+iJ3wiRQdN2ktIg2uhQ90aGHmSRMqp/Dbfm0DPvsC1UH9pWnXn7Q8H/l9k1Ml4CtDsCWg==" saltValue="Pt9lgM2Za2AeoSQHY1Tc6w==" spinCount="100000" sheet="1" objects="1" scenarios="1"/>
  <mergeCells count="17">
    <mergeCell ref="J17:M17"/>
    <mergeCell ref="N17:U17"/>
    <mergeCell ref="J19:U27"/>
    <mergeCell ref="H37:S37"/>
    <mergeCell ref="J14:M14"/>
    <mergeCell ref="N14:U14"/>
    <mergeCell ref="J15:M15"/>
    <mergeCell ref="N15:U15"/>
    <mergeCell ref="J16:M16"/>
    <mergeCell ref="N16:U16"/>
    <mergeCell ref="J1:U6"/>
    <mergeCell ref="J7:U7"/>
    <mergeCell ref="J8:U10"/>
    <mergeCell ref="J12:M12"/>
    <mergeCell ref="N12:U12"/>
    <mergeCell ref="J13:M13"/>
    <mergeCell ref="N13:U13"/>
  </mergeCells>
  <hyperlinks>
    <hyperlink ref="J7" r:id="rId1" display="www.chartenia.com" xr:uid="{078EA38C-9539-48BA-857F-C38579817FF3}"/>
    <hyperlink ref="H37" r:id="rId2" display="www.chartenia.com" xr:uid="{3EA18495-4EBF-45BA-B43D-3B03367BB795}"/>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3D23F-467E-470C-958B-69D1BECF0210}">
  <dimension ref="A1:FJ182"/>
  <sheetViews>
    <sheetView view="pageBreakPreview" topLeftCell="A26" zoomScale="20" zoomScaleNormal="100" zoomScaleSheetLayoutView="20" workbookViewId="0">
      <selection activeCell="GM73" sqref="GM73"/>
    </sheetView>
  </sheetViews>
  <sheetFormatPr defaultRowHeight="15" x14ac:dyDescent="0.25"/>
  <cols>
    <col min="19" max="62" width="4.5703125" style="8" customWidth="1"/>
    <col min="63" max="63" width="4.5703125" style="9" customWidth="1"/>
    <col min="64" max="64" width="4.5703125" style="10" customWidth="1"/>
    <col min="65" max="107" width="4.5703125" style="8" customWidth="1"/>
    <col min="108" max="108" width="4.5703125" style="9" customWidth="1"/>
    <col min="109" max="135" width="4.5703125" customWidth="1"/>
    <col min="136" max="153" width="4.42578125" customWidth="1"/>
  </cols>
  <sheetData>
    <row r="1" spans="1:162" ht="26.45" customHeight="1" x14ac:dyDescent="0.25">
      <c r="BK1" s="8"/>
      <c r="BL1" s="8"/>
      <c r="DD1" s="8"/>
    </row>
    <row r="2" spans="1:162" ht="26.45" customHeight="1" x14ac:dyDescent="0.25">
      <c r="BK2" s="8"/>
      <c r="BL2" s="8"/>
      <c r="DD2" s="8"/>
    </row>
    <row r="3" spans="1:162" ht="26.45" customHeight="1" x14ac:dyDescent="0.25">
      <c r="BK3" s="8"/>
      <c r="BL3" s="8"/>
      <c r="DD3" s="8"/>
    </row>
    <row r="4" spans="1:162" ht="26.45" customHeight="1" x14ac:dyDescent="0.25">
      <c r="BK4" s="8"/>
      <c r="BL4" s="8"/>
      <c r="DD4" s="8"/>
    </row>
    <row r="5" spans="1:162" ht="26.45" customHeight="1" x14ac:dyDescent="0.25">
      <c r="BK5" s="8"/>
      <c r="BL5" s="8"/>
      <c r="DD5" s="8"/>
    </row>
    <row r="6" spans="1:162" ht="26.45" customHeight="1" x14ac:dyDescent="0.25">
      <c r="BK6" s="8"/>
      <c r="BL6" s="8"/>
      <c r="DD6" s="8"/>
    </row>
    <row r="7" spans="1:162" ht="26.45" customHeight="1" x14ac:dyDescent="0.25">
      <c r="BK7" s="8"/>
      <c r="BL7" s="8"/>
      <c r="DD7" s="8"/>
    </row>
    <row r="8" spans="1:162" ht="26.45" customHeight="1" x14ac:dyDescent="0.25">
      <c r="BK8" s="8"/>
      <c r="BL8" s="8"/>
      <c r="DD8" s="8"/>
    </row>
    <row r="9" spans="1:162" ht="26.45" customHeight="1" x14ac:dyDescent="0.25">
      <c r="BK9" s="8"/>
      <c r="BL9" s="8"/>
      <c r="DD9" s="8"/>
    </row>
    <row r="10" spans="1:162" ht="26.45" customHeight="1" x14ac:dyDescent="0.25">
      <c r="BK10" s="8"/>
      <c r="BL10" s="8"/>
      <c r="DD10" s="8"/>
    </row>
    <row r="11" spans="1:162" ht="26.45" customHeight="1" x14ac:dyDescent="0.25">
      <c r="BK11" s="8"/>
      <c r="BL11" s="8"/>
      <c r="DD11" s="8"/>
    </row>
    <row r="12" spans="1:162" ht="26.45" customHeight="1" x14ac:dyDescent="0.25">
      <c r="BK12" s="8"/>
      <c r="BL12" s="8"/>
      <c r="DD12" s="8"/>
    </row>
    <row r="13" spans="1:162" ht="26.45" customHeight="1" x14ac:dyDescent="0.25">
      <c r="E13" s="1"/>
      <c r="F13" s="1"/>
      <c r="G13" s="1"/>
      <c r="H13" s="1"/>
      <c r="I13" s="1"/>
      <c r="J13" s="1"/>
      <c r="K13" s="1"/>
      <c r="L13" s="1"/>
      <c r="M13" s="1"/>
      <c r="N13" s="1"/>
      <c r="O13" s="1"/>
      <c r="P13" s="1"/>
      <c r="Q13" s="1"/>
      <c r="R13" s="1"/>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row>
    <row r="14" spans="1:162" ht="26.45" customHeight="1" x14ac:dyDescent="0.25">
      <c r="A14" s="30"/>
      <c r="B14" s="30"/>
      <c r="C14" s="30"/>
      <c r="D14" s="30"/>
      <c r="E14" s="30"/>
      <c r="F14" s="30"/>
      <c r="G14" s="30"/>
      <c r="H14" s="30"/>
      <c r="I14" s="30"/>
      <c r="J14" s="30"/>
      <c r="K14" s="30"/>
      <c r="L14" s="30"/>
      <c r="M14" s="30"/>
      <c r="N14" s="30"/>
      <c r="O14" s="30"/>
      <c r="P14" s="30"/>
      <c r="Q14" s="30"/>
      <c r="R14" s="30"/>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row>
    <row r="15" spans="1:162" ht="26.45" customHeight="1" x14ac:dyDescent="0.25">
      <c r="A15" s="32"/>
      <c r="B15" s="32"/>
      <c r="C15" s="32"/>
      <c r="D15" s="32"/>
      <c r="E15" s="32"/>
      <c r="F15" s="32"/>
      <c r="G15" s="32"/>
      <c r="H15" s="32"/>
      <c r="I15" s="32"/>
      <c r="J15" s="32"/>
      <c r="K15" s="32"/>
      <c r="L15" s="32"/>
      <c r="M15" s="32"/>
      <c r="N15" s="32"/>
      <c r="O15" s="32"/>
      <c r="P15" s="32"/>
      <c r="Q15" s="32"/>
      <c r="R15" s="32"/>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0"/>
    </row>
    <row r="16" spans="1:162" ht="26.45" customHeight="1" x14ac:dyDescent="0.25">
      <c r="A16" s="32"/>
      <c r="B16" s="32"/>
      <c r="C16" s="32"/>
      <c r="D16" s="32"/>
      <c r="E16" s="32"/>
      <c r="F16" s="30"/>
      <c r="G16" s="30"/>
      <c r="H16" s="30"/>
      <c r="I16" s="30"/>
      <c r="J16" s="30"/>
      <c r="K16" s="30"/>
      <c r="L16" s="30"/>
      <c r="M16" s="30"/>
      <c r="N16" s="30"/>
      <c r="O16" s="30"/>
      <c r="P16" s="30"/>
      <c r="Q16" s="30"/>
      <c r="R16" s="30"/>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2"/>
      <c r="FF16" s="30"/>
    </row>
    <row r="17" spans="1:166" ht="26.45" customHeight="1" x14ac:dyDescent="0.25">
      <c r="A17" s="32"/>
      <c r="B17" s="32"/>
      <c r="C17" s="39"/>
      <c r="D17" s="39"/>
      <c r="E17" s="39"/>
      <c r="F17" s="39"/>
      <c r="G17" s="39"/>
      <c r="H17" s="39"/>
      <c r="I17" s="39"/>
      <c r="J17" s="39"/>
      <c r="K17" s="39"/>
      <c r="L17" s="39"/>
      <c r="M17" s="39"/>
      <c r="N17" s="39"/>
      <c r="O17" s="39"/>
      <c r="P17" s="39"/>
      <c r="Q17" s="39"/>
      <c r="R17" s="39"/>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5"/>
      <c r="FC17" s="35"/>
      <c r="FD17" s="35"/>
      <c r="FE17" s="35"/>
      <c r="FF17" s="35"/>
      <c r="FG17" s="35"/>
      <c r="FH17" s="35"/>
    </row>
    <row r="18" spans="1:166" ht="26.45" customHeight="1" x14ac:dyDescent="0.25">
      <c r="A18" s="32"/>
      <c r="B18" s="32"/>
      <c r="C18" s="39"/>
      <c r="D18" s="39"/>
      <c r="E18" s="39"/>
      <c r="F18" s="39"/>
      <c r="G18" s="39"/>
      <c r="H18" s="39"/>
      <c r="I18" s="39"/>
      <c r="J18" s="39"/>
      <c r="K18" s="39"/>
      <c r="L18" s="39"/>
      <c r="M18" s="39"/>
      <c r="N18" s="39"/>
      <c r="O18" s="39"/>
      <c r="P18" s="39"/>
      <c r="Q18" s="39"/>
      <c r="R18" s="39"/>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5"/>
      <c r="FC18" s="35"/>
      <c r="FD18" s="35"/>
      <c r="FE18" s="35"/>
      <c r="FF18" s="35"/>
      <c r="FG18" s="35"/>
      <c r="FH18" s="35"/>
      <c r="FI18" s="3"/>
      <c r="FJ18" s="3"/>
    </row>
    <row r="19" spans="1:166" ht="26.45" customHeight="1" x14ac:dyDescent="0.25">
      <c r="A19" s="32"/>
      <c r="B19" s="32"/>
      <c r="C19" s="39"/>
      <c r="D19" s="39"/>
      <c r="E19" s="39"/>
      <c r="F19" s="39"/>
      <c r="G19" s="39"/>
      <c r="H19" s="39"/>
      <c r="I19" s="39"/>
      <c r="J19" s="39"/>
      <c r="K19" s="39"/>
      <c r="L19" s="39"/>
      <c r="M19" s="39"/>
      <c r="N19" s="39"/>
      <c r="O19" s="43"/>
      <c r="P19" s="43"/>
      <c r="Q19" s="43"/>
      <c r="R19" s="43"/>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35"/>
      <c r="FH19" s="35"/>
      <c r="FI19" s="3"/>
      <c r="FJ19" s="3"/>
    </row>
    <row r="20" spans="1:166" ht="26.45" customHeight="1" x14ac:dyDescent="0.25">
      <c r="A20" s="32"/>
      <c r="B20" s="32"/>
      <c r="C20" s="39"/>
      <c r="D20" s="39"/>
      <c r="E20" s="39"/>
      <c r="F20" s="39"/>
      <c r="G20" s="39"/>
      <c r="H20" s="39"/>
      <c r="I20" s="39"/>
      <c r="J20" s="39"/>
      <c r="K20" s="39"/>
      <c r="L20" s="39"/>
      <c r="M20" s="39"/>
      <c r="N20" s="39"/>
      <c r="O20" s="43"/>
      <c r="P20" s="43"/>
      <c r="Q20" s="43"/>
      <c r="R20" s="43"/>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35"/>
      <c r="FH20" s="35"/>
      <c r="FI20" s="3"/>
      <c r="FJ20" s="3"/>
    </row>
    <row r="21" spans="1:166" ht="26.45" customHeight="1" x14ac:dyDescent="0.25">
      <c r="A21" s="32"/>
      <c r="B21" s="32"/>
      <c r="C21" s="39"/>
      <c r="D21" s="39"/>
      <c r="E21" s="39"/>
      <c r="F21" s="39"/>
      <c r="G21" s="39"/>
      <c r="H21" s="39"/>
      <c r="I21" s="39"/>
      <c r="J21" s="39"/>
      <c r="K21" s="39"/>
      <c r="L21" s="39"/>
      <c r="M21" s="39"/>
      <c r="N21" s="39"/>
      <c r="O21" s="43"/>
      <c r="P21" s="43"/>
      <c r="Q21" s="43"/>
      <c r="R21" s="43"/>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35"/>
      <c r="FH21" s="35"/>
      <c r="FI21" s="3"/>
      <c r="FJ21" s="3"/>
    </row>
    <row r="22" spans="1:166" ht="26.45" customHeight="1" x14ac:dyDescent="0.25">
      <c r="A22" s="32"/>
      <c r="B22" s="32"/>
      <c r="C22" s="39"/>
      <c r="D22" s="39"/>
      <c r="E22" s="39"/>
      <c r="F22" s="39"/>
      <c r="G22" s="39"/>
      <c r="H22" s="39"/>
      <c r="I22" s="39"/>
      <c r="J22" s="39"/>
      <c r="K22" s="39"/>
      <c r="L22" s="39"/>
      <c r="M22" s="39"/>
      <c r="N22" s="39"/>
      <c r="O22" s="43"/>
      <c r="P22" s="43"/>
      <c r="Q22" s="43"/>
      <c r="R22" s="43"/>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35"/>
      <c r="FH22" s="35"/>
      <c r="FI22" s="3"/>
      <c r="FJ22" s="3"/>
    </row>
    <row r="23" spans="1:166" ht="26.45" customHeight="1" x14ac:dyDescent="0.25">
      <c r="A23" s="32"/>
      <c r="B23" s="32"/>
      <c r="C23" s="39"/>
      <c r="D23" s="39"/>
      <c r="E23" s="39"/>
      <c r="F23" s="39"/>
      <c r="G23" s="39"/>
      <c r="H23" s="39"/>
      <c r="I23" s="39"/>
      <c r="J23" s="39"/>
      <c r="K23" s="39"/>
      <c r="L23" s="49"/>
      <c r="M23" s="49"/>
      <c r="N23" s="49"/>
      <c r="O23" s="49"/>
      <c r="P23" s="3"/>
      <c r="Q23" s="3"/>
      <c r="R23" s="3"/>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50"/>
      <c r="AT23" s="50"/>
      <c r="AU23" s="50"/>
      <c r="AV23" s="50"/>
      <c r="AW23" s="50"/>
      <c r="AX23" s="50"/>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43"/>
      <c r="FC23" s="43"/>
      <c r="FD23" s="43"/>
      <c r="FE23" s="43"/>
      <c r="FF23" s="43"/>
      <c r="FG23" s="35"/>
      <c r="FH23" s="35"/>
      <c r="FI23" s="3"/>
      <c r="FJ23" s="3"/>
    </row>
    <row r="24" spans="1:166" ht="26.45" customHeight="1" x14ac:dyDescent="0.25">
      <c r="A24" s="32"/>
      <c r="B24" s="32"/>
      <c r="C24" s="39"/>
      <c r="D24" s="39"/>
      <c r="E24" s="39"/>
      <c r="F24" s="39"/>
      <c r="G24" s="39"/>
      <c r="H24" s="39"/>
      <c r="I24" s="39"/>
      <c r="J24" s="39"/>
      <c r="K24" s="39"/>
      <c r="L24" s="49"/>
      <c r="M24" s="49"/>
      <c r="N24" s="49"/>
      <c r="O24" s="49"/>
      <c r="P24" s="3"/>
      <c r="Q24" s="3"/>
      <c r="R24" s="3"/>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50"/>
      <c r="AT24" s="50"/>
      <c r="AU24" s="50"/>
      <c r="AV24" s="50"/>
      <c r="AW24" s="50"/>
      <c r="AX24" s="50"/>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43"/>
      <c r="FC24" s="43"/>
      <c r="FD24" s="43"/>
      <c r="FE24" s="43"/>
      <c r="FF24" s="43"/>
      <c r="FG24" s="35"/>
      <c r="FH24" s="35"/>
      <c r="FI24" s="3"/>
      <c r="FJ24" s="3"/>
    </row>
    <row r="25" spans="1:166" ht="24" customHeight="1" x14ac:dyDescent="0.25">
      <c r="A25" s="32"/>
      <c r="B25" s="32"/>
      <c r="C25" s="39"/>
      <c r="D25" s="39"/>
      <c r="E25" s="39"/>
      <c r="F25" s="39"/>
      <c r="G25" s="39"/>
      <c r="H25" s="39"/>
      <c r="I25" s="39"/>
      <c r="J25" s="39"/>
      <c r="K25" s="39"/>
      <c r="L25" s="49"/>
      <c r="M25" s="49"/>
      <c r="N25" s="49"/>
      <c r="O25" s="49"/>
      <c r="P25" s="3"/>
      <c r="Q25" s="3"/>
      <c r="R25" s="3"/>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3"/>
      <c r="EX25" s="3"/>
      <c r="EY25" s="3"/>
      <c r="EZ25" s="3"/>
      <c r="FA25" s="3"/>
      <c r="FB25" s="43"/>
      <c r="FC25" s="43"/>
      <c r="FD25" s="43"/>
      <c r="FE25" s="43"/>
      <c r="FF25" s="43"/>
      <c r="FG25" s="35"/>
      <c r="FH25" s="35"/>
      <c r="FI25" s="3"/>
      <c r="FJ25" s="3"/>
    </row>
    <row r="26" spans="1:166" ht="28.9" customHeight="1" x14ac:dyDescent="0.25">
      <c r="A26" s="32"/>
      <c r="B26" s="32"/>
      <c r="C26" s="39"/>
      <c r="D26" s="39"/>
      <c r="E26" s="39"/>
      <c r="F26" s="39"/>
      <c r="G26" s="39"/>
      <c r="H26" s="39"/>
      <c r="I26" s="39"/>
      <c r="J26" s="39"/>
      <c r="K26" s="39"/>
      <c r="L26" s="49"/>
      <c r="M26" s="49"/>
      <c r="N26" s="49"/>
      <c r="O26" s="49"/>
      <c r="P26" s="3"/>
      <c r="Q26" s="3"/>
      <c r="R26" s="3"/>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8"/>
      <c r="EX26" s="3"/>
      <c r="EY26" s="3"/>
      <c r="EZ26" s="3"/>
      <c r="FA26" s="3"/>
      <c r="FB26" s="43"/>
      <c r="FC26" s="43"/>
      <c r="FD26" s="43"/>
      <c r="FE26" s="43"/>
      <c r="FF26" s="43"/>
      <c r="FG26" s="35"/>
      <c r="FH26" s="35"/>
      <c r="FI26" s="3"/>
      <c r="FJ26" s="3"/>
    </row>
    <row r="27" spans="1:166" ht="28.9" customHeight="1" x14ac:dyDescent="0.25">
      <c r="A27" s="32"/>
      <c r="B27" s="32"/>
      <c r="C27" s="39"/>
      <c r="D27" s="39"/>
      <c r="E27" s="39"/>
      <c r="F27" s="39"/>
      <c r="G27" s="39"/>
      <c r="H27" s="39"/>
      <c r="I27" s="39"/>
      <c r="J27" s="39"/>
      <c r="K27" s="39"/>
      <c r="L27" s="49"/>
      <c r="M27" s="49"/>
      <c r="N27" s="49"/>
      <c r="O27" s="49"/>
      <c r="P27" s="3"/>
      <c r="Q27" s="3"/>
      <c r="R27" s="3"/>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3"/>
      <c r="FC27" s="43"/>
      <c r="FD27" s="43"/>
      <c r="FE27" s="43"/>
      <c r="FF27" s="43"/>
      <c r="FG27" s="35"/>
      <c r="FH27" s="35"/>
      <c r="FI27" s="3"/>
      <c r="FJ27" s="3"/>
    </row>
    <row r="28" spans="1:166" ht="28.9" customHeight="1" x14ac:dyDescent="0.25">
      <c r="A28" s="32"/>
      <c r="B28" s="32"/>
      <c r="C28" s="39"/>
      <c r="D28" s="39"/>
      <c r="E28" s="39"/>
      <c r="F28" s="39"/>
      <c r="G28" s="39"/>
      <c r="H28" s="39"/>
      <c r="I28" s="39"/>
      <c r="J28" s="39"/>
      <c r="K28" s="39"/>
      <c r="L28" s="49"/>
      <c r="M28" s="49"/>
      <c r="N28" s="49"/>
      <c r="O28" s="49"/>
      <c r="P28" s="3"/>
      <c r="Q28" s="3"/>
      <c r="R28" s="3"/>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3"/>
      <c r="FC28" s="43"/>
      <c r="FD28" s="43"/>
      <c r="FE28" s="43"/>
      <c r="FF28" s="43"/>
      <c r="FG28" s="35"/>
      <c r="FH28" s="35"/>
      <c r="FI28" s="3"/>
      <c r="FJ28" s="3"/>
    </row>
    <row r="29" spans="1:166" ht="28.9" customHeight="1" x14ac:dyDescent="0.25">
      <c r="A29" s="32"/>
      <c r="B29" s="32"/>
      <c r="C29" s="39"/>
      <c r="D29" s="39"/>
      <c r="E29" s="39"/>
      <c r="F29" s="39"/>
      <c r="G29" s="39"/>
      <c r="H29" s="39"/>
      <c r="I29" s="39"/>
      <c r="J29" s="39"/>
      <c r="K29" s="39"/>
      <c r="L29" s="49"/>
      <c r="M29" s="49"/>
      <c r="N29" s="49"/>
      <c r="O29" s="49"/>
      <c r="P29" s="3"/>
      <c r="Q29" s="3"/>
      <c r="R29" s="3"/>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3"/>
      <c r="FC29" s="43"/>
      <c r="FD29" s="43"/>
      <c r="FE29" s="43"/>
      <c r="FF29" s="43"/>
      <c r="FG29" s="35"/>
      <c r="FH29" s="35"/>
      <c r="FI29" s="3"/>
      <c r="FJ29" s="3"/>
    </row>
    <row r="30" spans="1:166" ht="28.9" customHeight="1" x14ac:dyDescent="0.25">
      <c r="A30" s="32"/>
      <c r="B30" s="32"/>
      <c r="C30" s="39"/>
      <c r="D30" s="39"/>
      <c r="E30" s="39"/>
      <c r="F30" s="39"/>
      <c r="G30" s="39"/>
      <c r="H30" s="39"/>
      <c r="I30" s="39"/>
      <c r="J30" s="39"/>
      <c r="K30" s="39"/>
      <c r="L30" s="49"/>
      <c r="M30" s="49"/>
      <c r="N30" s="49"/>
      <c r="O30" s="49"/>
      <c r="P30" s="3"/>
      <c r="Q30" s="3"/>
      <c r="R30" s="3"/>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3"/>
      <c r="FC30" s="43"/>
      <c r="FD30" s="43"/>
      <c r="FE30" s="43"/>
      <c r="FF30" s="43"/>
      <c r="FG30" s="35"/>
      <c r="FH30" s="35"/>
      <c r="FI30" s="3"/>
      <c r="FJ30" s="3"/>
    </row>
    <row r="31" spans="1:166" ht="28.9" customHeight="1" x14ac:dyDescent="0.25">
      <c r="A31" s="32"/>
      <c r="B31" s="32"/>
      <c r="C31" s="39"/>
      <c r="D31" s="39"/>
      <c r="E31" s="39"/>
      <c r="F31" s="39"/>
      <c r="G31" s="39"/>
      <c r="H31" s="39"/>
      <c r="I31" s="39"/>
      <c r="J31" s="39"/>
      <c r="K31" s="39"/>
      <c r="L31" s="49"/>
      <c r="M31" s="49"/>
      <c r="N31" s="49"/>
      <c r="O31" s="49"/>
      <c r="P31" s="3"/>
      <c r="Q31" s="3"/>
      <c r="R31" s="3"/>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3"/>
      <c r="FC31" s="43"/>
      <c r="FD31" s="43"/>
      <c r="FE31" s="43"/>
      <c r="FF31" s="43"/>
      <c r="FG31" s="35"/>
      <c r="FH31" s="35"/>
      <c r="FI31" s="3"/>
      <c r="FJ31" s="3"/>
    </row>
    <row r="32" spans="1:166" ht="28.9" customHeight="1" x14ac:dyDescent="0.25">
      <c r="A32" s="32"/>
      <c r="B32" s="32"/>
      <c r="C32" s="39"/>
      <c r="D32" s="39"/>
      <c r="E32" s="39"/>
      <c r="F32" s="39"/>
      <c r="G32" s="39"/>
      <c r="H32" s="39"/>
      <c r="I32" s="39"/>
      <c r="J32" s="39"/>
      <c r="K32" s="39"/>
      <c r="L32" s="49"/>
      <c r="M32" s="49"/>
      <c r="N32" s="49"/>
      <c r="O32" s="49"/>
      <c r="P32" s="3"/>
      <c r="Q32" s="3"/>
      <c r="R32" s="3"/>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47"/>
      <c r="EN32" s="47"/>
      <c r="EO32" s="47"/>
      <c r="EP32" s="47"/>
      <c r="EQ32" s="47"/>
      <c r="ER32" s="47"/>
      <c r="ES32" s="47"/>
      <c r="ET32" s="47"/>
      <c r="EU32" s="47"/>
      <c r="EV32" s="47"/>
      <c r="EW32" s="47"/>
      <c r="EX32" s="47"/>
      <c r="EY32" s="47"/>
      <c r="EZ32" s="47"/>
      <c r="FA32" s="47"/>
      <c r="FB32" s="43"/>
      <c r="FC32" s="43"/>
      <c r="FD32" s="43"/>
      <c r="FE32" s="43"/>
      <c r="FF32" s="43"/>
      <c r="FG32" s="35"/>
      <c r="FH32" s="35"/>
      <c r="FI32" s="3"/>
      <c r="FJ32" s="3"/>
    </row>
    <row r="33" spans="1:166" ht="28.9" customHeight="1" x14ac:dyDescent="0.25">
      <c r="A33" s="32"/>
      <c r="B33" s="32"/>
      <c r="C33" s="39"/>
      <c r="D33" s="39"/>
      <c r="E33" s="39"/>
      <c r="F33" s="39"/>
      <c r="G33" s="39"/>
      <c r="H33" s="39"/>
      <c r="I33" s="39"/>
      <c r="J33" s="39"/>
      <c r="K33" s="39"/>
      <c r="L33" s="49"/>
      <c r="M33" s="49"/>
      <c r="N33" s="49"/>
      <c r="O33" s="49"/>
      <c r="P33" s="3"/>
      <c r="Q33" s="3"/>
      <c r="R33" s="3"/>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7"/>
      <c r="CZ33" s="47"/>
      <c r="DA33" s="47"/>
      <c r="DB33" s="47"/>
      <c r="DC33" s="47"/>
      <c r="DD33" s="47"/>
      <c r="DE33" s="47"/>
      <c r="DF33" s="47"/>
      <c r="DG33" s="47"/>
      <c r="DH33" s="47"/>
      <c r="DI33" s="47"/>
      <c r="DJ33" s="47"/>
      <c r="DK33" s="47"/>
      <c r="DL33" s="47"/>
      <c r="DM33" s="47"/>
      <c r="DN33" s="47"/>
      <c r="DO33" s="47"/>
      <c r="DP33" s="47"/>
      <c r="DQ33" s="47"/>
      <c r="DR33" s="47"/>
      <c r="DS33" s="47"/>
      <c r="DT33" s="47"/>
      <c r="DU33" s="47"/>
      <c r="DV33" s="47"/>
      <c r="DW33" s="47"/>
      <c r="DX33" s="47"/>
      <c r="DY33" s="47"/>
      <c r="DZ33" s="47"/>
      <c r="EA33" s="47"/>
      <c r="EB33" s="47"/>
      <c r="EC33" s="47"/>
      <c r="ED33" s="47"/>
      <c r="EE33" s="47"/>
      <c r="EF33" s="47"/>
      <c r="EG33" s="47"/>
      <c r="EH33" s="47"/>
      <c r="EI33" s="47"/>
      <c r="EJ33" s="47"/>
      <c r="EK33" s="47"/>
      <c r="EL33" s="47"/>
      <c r="EM33" s="47"/>
      <c r="EN33" s="47"/>
      <c r="EO33" s="47"/>
      <c r="EP33" s="47"/>
      <c r="EQ33" s="47"/>
      <c r="ER33" s="47"/>
      <c r="ES33" s="47"/>
      <c r="ET33" s="47"/>
      <c r="EU33" s="47"/>
      <c r="EV33" s="47"/>
      <c r="EW33" s="47"/>
      <c r="EX33" s="47"/>
      <c r="EY33" s="47"/>
      <c r="EZ33" s="47"/>
      <c r="FA33" s="47"/>
      <c r="FB33" s="43"/>
      <c r="FC33" s="43"/>
      <c r="FD33" s="43"/>
      <c r="FE33" s="43"/>
      <c r="FF33" s="43"/>
      <c r="FG33" s="35"/>
      <c r="FH33" s="35"/>
      <c r="FI33" s="3"/>
      <c r="FJ33" s="3"/>
    </row>
    <row r="34" spans="1:166" ht="28.9" customHeight="1" x14ac:dyDescent="0.25">
      <c r="A34" s="32"/>
      <c r="B34" s="32"/>
      <c r="C34" s="39"/>
      <c r="D34" s="39"/>
      <c r="E34" s="39"/>
      <c r="F34" s="39"/>
      <c r="G34" s="39"/>
      <c r="H34" s="39"/>
      <c r="I34" s="39"/>
      <c r="J34" s="39"/>
      <c r="K34" s="39"/>
      <c r="L34" s="49"/>
      <c r="M34" s="49"/>
      <c r="N34" s="49"/>
      <c r="O34" s="49"/>
      <c r="P34" s="3"/>
      <c r="Q34" s="3"/>
      <c r="R34" s="3"/>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c r="DF34" s="47"/>
      <c r="DG34" s="47"/>
      <c r="DH34" s="47"/>
      <c r="DI34" s="47"/>
      <c r="DJ34" s="47"/>
      <c r="DK34" s="47"/>
      <c r="DL34" s="47"/>
      <c r="DM34" s="47"/>
      <c r="DN34" s="47"/>
      <c r="DO34" s="47"/>
      <c r="DP34" s="47"/>
      <c r="DQ34" s="47"/>
      <c r="DR34" s="47"/>
      <c r="DS34" s="47"/>
      <c r="DT34" s="47"/>
      <c r="DU34" s="47"/>
      <c r="DV34" s="47"/>
      <c r="DW34" s="47"/>
      <c r="DX34" s="47"/>
      <c r="DY34" s="47"/>
      <c r="DZ34" s="47"/>
      <c r="EA34" s="47"/>
      <c r="EB34" s="47"/>
      <c r="EC34" s="47"/>
      <c r="ED34" s="47"/>
      <c r="EE34" s="47"/>
      <c r="EF34" s="47"/>
      <c r="EG34" s="47"/>
      <c r="EH34" s="47"/>
      <c r="EI34" s="47"/>
      <c r="EJ34" s="47"/>
      <c r="EK34" s="47"/>
      <c r="EL34" s="47"/>
      <c r="EM34" s="47"/>
      <c r="EN34" s="47"/>
      <c r="EO34" s="47"/>
      <c r="EP34" s="47"/>
      <c r="EQ34" s="47"/>
      <c r="ER34" s="47"/>
      <c r="ES34" s="47"/>
      <c r="ET34" s="47"/>
      <c r="EU34" s="47"/>
      <c r="EV34" s="47"/>
      <c r="EW34" s="47"/>
      <c r="EX34" s="47"/>
      <c r="EY34" s="47"/>
      <c r="EZ34" s="47"/>
      <c r="FA34" s="47"/>
      <c r="FB34" s="43"/>
      <c r="FC34" s="43"/>
      <c r="FD34" s="43"/>
      <c r="FE34" s="43"/>
      <c r="FF34" s="43"/>
      <c r="FG34" s="35"/>
      <c r="FH34" s="35"/>
      <c r="FI34" s="3"/>
      <c r="FJ34" s="3"/>
    </row>
    <row r="35" spans="1:166" ht="28.9" customHeight="1" x14ac:dyDescent="0.25">
      <c r="A35" s="32"/>
      <c r="B35" s="32"/>
      <c r="C35" s="39"/>
      <c r="D35" s="39"/>
      <c r="E35" s="39"/>
      <c r="F35" s="39"/>
      <c r="G35" s="39"/>
      <c r="H35" s="39"/>
      <c r="I35" s="39"/>
      <c r="J35" s="39"/>
      <c r="K35" s="39"/>
      <c r="L35" s="49"/>
      <c r="M35" s="49"/>
      <c r="N35" s="49"/>
      <c r="O35" s="49"/>
      <c r="P35" s="3"/>
      <c r="Q35" s="3"/>
      <c r="R35" s="3"/>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c r="DN35" s="47"/>
      <c r="DO35" s="47"/>
      <c r="DP35" s="47"/>
      <c r="DQ35" s="47"/>
      <c r="DR35" s="47"/>
      <c r="DS35" s="47"/>
      <c r="DT35" s="47"/>
      <c r="DU35" s="47"/>
      <c r="DV35" s="47"/>
      <c r="DW35" s="47"/>
      <c r="DX35" s="47"/>
      <c r="DY35" s="47"/>
      <c r="DZ35" s="47"/>
      <c r="EA35" s="47"/>
      <c r="EB35" s="47"/>
      <c r="EC35" s="47"/>
      <c r="ED35" s="47"/>
      <c r="EE35" s="47"/>
      <c r="EF35" s="47"/>
      <c r="EG35" s="47"/>
      <c r="EH35" s="47"/>
      <c r="EI35" s="47"/>
      <c r="EJ35" s="47"/>
      <c r="EK35" s="47"/>
      <c r="EL35" s="47"/>
      <c r="EM35" s="47"/>
      <c r="EN35" s="47"/>
      <c r="EO35" s="47"/>
      <c r="EP35" s="47"/>
      <c r="EQ35" s="47"/>
      <c r="ER35" s="47"/>
      <c r="ES35" s="47"/>
      <c r="ET35" s="47"/>
      <c r="EU35" s="47"/>
      <c r="EV35" s="47"/>
      <c r="EW35" s="47"/>
      <c r="EX35" s="47"/>
      <c r="EY35" s="47"/>
      <c r="EZ35" s="47"/>
      <c r="FA35" s="47"/>
      <c r="FB35" s="43"/>
      <c r="FC35" s="43"/>
      <c r="FD35" s="43"/>
      <c r="FE35" s="43"/>
      <c r="FF35" s="43"/>
      <c r="FG35" s="35"/>
      <c r="FH35" s="35"/>
      <c r="FI35" s="3"/>
      <c r="FJ35" s="3"/>
    </row>
    <row r="36" spans="1:166" ht="28.9" customHeight="1" x14ac:dyDescent="0.25">
      <c r="A36" s="32"/>
      <c r="B36" s="32"/>
      <c r="C36" s="39"/>
      <c r="D36" s="39"/>
      <c r="E36" s="39"/>
      <c r="F36" s="39"/>
      <c r="G36" s="39"/>
      <c r="H36" s="39"/>
      <c r="I36" s="39"/>
      <c r="J36" s="39"/>
      <c r="K36" s="39"/>
      <c r="L36" s="49"/>
      <c r="M36" s="49"/>
      <c r="N36" s="49"/>
      <c r="O36" s="49"/>
      <c r="P36" s="3"/>
      <c r="Q36" s="3"/>
      <c r="R36" s="3"/>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7"/>
      <c r="DW36" s="47"/>
      <c r="DX36" s="47"/>
      <c r="DY36" s="47"/>
      <c r="DZ36" s="47"/>
      <c r="EA36" s="47"/>
      <c r="EB36" s="47"/>
      <c r="EC36" s="47"/>
      <c r="ED36" s="47"/>
      <c r="EE36" s="47"/>
      <c r="EF36" s="47"/>
      <c r="EG36" s="47"/>
      <c r="EH36" s="47"/>
      <c r="EI36" s="47"/>
      <c r="EJ36" s="47"/>
      <c r="EK36" s="47"/>
      <c r="EL36" s="47"/>
      <c r="EM36" s="47"/>
      <c r="EN36" s="47"/>
      <c r="EO36" s="47"/>
      <c r="EP36" s="47"/>
      <c r="EQ36" s="47"/>
      <c r="ER36" s="47"/>
      <c r="ES36" s="47"/>
      <c r="ET36" s="47"/>
      <c r="EU36" s="47"/>
      <c r="EV36" s="47"/>
      <c r="EW36" s="47"/>
      <c r="EX36" s="47"/>
      <c r="EY36" s="47"/>
      <c r="EZ36" s="47"/>
      <c r="FA36" s="47"/>
      <c r="FB36" s="43"/>
      <c r="FC36" s="43"/>
      <c r="FD36" s="43"/>
      <c r="FE36" s="43"/>
      <c r="FF36" s="43"/>
      <c r="FG36" s="35"/>
      <c r="FH36" s="35"/>
      <c r="FI36" s="3"/>
      <c r="FJ36" s="3"/>
    </row>
    <row r="37" spans="1:166" ht="28.9" customHeight="1" x14ac:dyDescent="0.25">
      <c r="A37" s="32"/>
      <c r="B37" s="32"/>
      <c r="C37" s="39"/>
      <c r="D37" s="39"/>
      <c r="E37" s="39"/>
      <c r="F37" s="39"/>
      <c r="G37" s="39"/>
      <c r="H37" s="39"/>
      <c r="I37" s="39"/>
      <c r="J37" s="39"/>
      <c r="K37" s="39"/>
      <c r="L37" s="49"/>
      <c r="M37" s="49"/>
      <c r="N37" s="49"/>
      <c r="O37" s="49"/>
      <c r="P37" s="3"/>
      <c r="Q37" s="3"/>
      <c r="R37" s="3"/>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c r="EK37" s="47"/>
      <c r="EL37" s="47"/>
      <c r="EM37" s="47"/>
      <c r="EN37" s="47"/>
      <c r="EO37" s="47"/>
      <c r="EP37" s="47"/>
      <c r="EQ37" s="47"/>
      <c r="ER37" s="47"/>
      <c r="ES37" s="47"/>
      <c r="ET37" s="47"/>
      <c r="EU37" s="47"/>
      <c r="EV37" s="47"/>
      <c r="EW37" s="47"/>
      <c r="EX37" s="47"/>
      <c r="EY37" s="47"/>
      <c r="EZ37" s="47"/>
      <c r="FA37" s="47"/>
      <c r="FB37" s="43"/>
      <c r="FC37" s="43"/>
      <c r="FD37" s="43"/>
      <c r="FE37" s="43"/>
      <c r="FF37" s="43"/>
      <c r="FG37" s="35"/>
      <c r="FH37" s="35"/>
      <c r="FI37" s="3"/>
      <c r="FJ37" s="3"/>
    </row>
    <row r="38" spans="1:166" ht="28.9" customHeight="1" x14ac:dyDescent="0.25">
      <c r="A38" s="32"/>
      <c r="B38" s="32"/>
      <c r="C38" s="39"/>
      <c r="D38" s="39"/>
      <c r="E38" s="39"/>
      <c r="F38" s="39"/>
      <c r="G38" s="39"/>
      <c r="H38" s="39"/>
      <c r="I38" s="39"/>
      <c r="J38" s="39"/>
      <c r="K38" s="39"/>
      <c r="L38" s="49"/>
      <c r="M38" s="49"/>
      <c r="N38" s="49"/>
      <c r="O38" s="49"/>
      <c r="P38" s="3"/>
      <c r="Q38" s="3"/>
      <c r="R38" s="3"/>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c r="CP38" s="47"/>
      <c r="CQ38" s="47"/>
      <c r="CR38" s="47"/>
      <c r="CS38" s="47"/>
      <c r="CT38" s="47"/>
      <c r="CU38" s="47"/>
      <c r="CV38" s="47"/>
      <c r="CW38" s="47"/>
      <c r="CX38" s="47"/>
      <c r="CY38" s="47"/>
      <c r="CZ38" s="47"/>
      <c r="DA38" s="47"/>
      <c r="DB38" s="47"/>
      <c r="DC38" s="47"/>
      <c r="DD38" s="47"/>
      <c r="DE38" s="47"/>
      <c r="DF38" s="47"/>
      <c r="DG38" s="47"/>
      <c r="DH38" s="47"/>
      <c r="DI38" s="47"/>
      <c r="DJ38" s="47"/>
      <c r="DK38" s="47"/>
      <c r="DL38" s="47"/>
      <c r="DM38" s="47"/>
      <c r="DN38" s="47"/>
      <c r="DO38" s="47"/>
      <c r="DP38" s="47"/>
      <c r="DQ38" s="47"/>
      <c r="DR38" s="47"/>
      <c r="DS38" s="47"/>
      <c r="DT38" s="47"/>
      <c r="DU38" s="47"/>
      <c r="DV38" s="47"/>
      <c r="DW38" s="47"/>
      <c r="DX38" s="47"/>
      <c r="DY38" s="47"/>
      <c r="DZ38" s="47"/>
      <c r="EA38" s="47"/>
      <c r="EB38" s="47"/>
      <c r="EC38" s="47"/>
      <c r="ED38" s="47"/>
      <c r="EE38" s="47"/>
      <c r="EF38" s="47"/>
      <c r="EG38" s="47"/>
      <c r="EH38" s="47"/>
      <c r="EI38" s="47"/>
      <c r="EJ38" s="47"/>
      <c r="EK38" s="47"/>
      <c r="EL38" s="47"/>
      <c r="EM38" s="47"/>
      <c r="EN38" s="47"/>
      <c r="EO38" s="47"/>
      <c r="EP38" s="47"/>
      <c r="EQ38" s="47"/>
      <c r="ER38" s="47"/>
      <c r="ES38" s="47"/>
      <c r="ET38" s="47"/>
      <c r="EU38" s="47"/>
      <c r="EV38" s="47"/>
      <c r="EW38" s="47"/>
      <c r="EX38" s="47"/>
      <c r="EY38" s="47"/>
      <c r="EZ38" s="47"/>
      <c r="FA38" s="47"/>
      <c r="FB38" s="43"/>
      <c r="FC38" s="43"/>
      <c r="FD38" s="43"/>
      <c r="FE38" s="43"/>
      <c r="FF38" s="43"/>
      <c r="FG38" s="35"/>
      <c r="FH38" s="35"/>
      <c r="FI38" s="3"/>
      <c r="FJ38" s="3"/>
    </row>
    <row r="39" spans="1:166" ht="28.9" customHeight="1" x14ac:dyDescent="0.25">
      <c r="A39" s="32"/>
      <c r="B39" s="32"/>
      <c r="C39" s="39"/>
      <c r="D39" s="39"/>
      <c r="E39" s="39"/>
      <c r="F39" s="39"/>
      <c r="G39" s="39"/>
      <c r="H39" s="39"/>
      <c r="I39" s="39"/>
      <c r="J39" s="39"/>
      <c r="K39" s="39"/>
      <c r="L39" s="49"/>
      <c r="M39" s="49"/>
      <c r="N39" s="49"/>
      <c r="O39" s="49"/>
      <c r="P39" s="3"/>
      <c r="Q39" s="3"/>
      <c r="R39" s="3"/>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c r="CO39" s="47"/>
      <c r="CP39" s="47"/>
      <c r="CQ39" s="47"/>
      <c r="CR39" s="47"/>
      <c r="CS39" s="47"/>
      <c r="CT39" s="47"/>
      <c r="CU39" s="47"/>
      <c r="CV39" s="47"/>
      <c r="CW39" s="47"/>
      <c r="CX39" s="47"/>
      <c r="CY39" s="47"/>
      <c r="CZ39" s="47"/>
      <c r="DA39" s="47"/>
      <c r="DB39" s="47"/>
      <c r="DC39" s="47"/>
      <c r="DD39" s="47"/>
      <c r="DE39" s="47"/>
      <c r="DF39" s="47"/>
      <c r="DG39" s="47"/>
      <c r="DH39" s="47"/>
      <c r="DI39" s="47"/>
      <c r="DJ39" s="47"/>
      <c r="DK39" s="47"/>
      <c r="DL39" s="47"/>
      <c r="DM39" s="47"/>
      <c r="DN39" s="47"/>
      <c r="DO39" s="47"/>
      <c r="DP39" s="47"/>
      <c r="DQ39" s="47"/>
      <c r="DR39" s="47"/>
      <c r="DS39" s="47"/>
      <c r="DT39" s="47"/>
      <c r="DU39" s="47"/>
      <c r="DV39" s="47"/>
      <c r="DW39" s="47"/>
      <c r="DX39" s="47"/>
      <c r="DY39" s="47"/>
      <c r="DZ39" s="47"/>
      <c r="EA39" s="47"/>
      <c r="EB39" s="47"/>
      <c r="EC39" s="47"/>
      <c r="ED39" s="47"/>
      <c r="EE39" s="47"/>
      <c r="EF39" s="47"/>
      <c r="EG39" s="47"/>
      <c r="EH39" s="47"/>
      <c r="EI39" s="47"/>
      <c r="EJ39" s="47"/>
      <c r="EK39" s="47"/>
      <c r="EL39" s="47"/>
      <c r="EM39" s="47"/>
      <c r="EN39" s="47"/>
      <c r="EO39" s="47"/>
      <c r="EP39" s="47"/>
      <c r="EQ39" s="47"/>
      <c r="ER39" s="47"/>
      <c r="ES39" s="47"/>
      <c r="ET39" s="47"/>
      <c r="EU39" s="47"/>
      <c r="EV39" s="47"/>
      <c r="EW39" s="47"/>
      <c r="EX39" s="47"/>
      <c r="EY39" s="47"/>
      <c r="EZ39" s="47"/>
      <c r="FA39" s="47"/>
      <c r="FB39" s="43"/>
      <c r="FC39" s="43"/>
      <c r="FD39" s="43"/>
      <c r="FE39" s="43"/>
      <c r="FF39" s="43"/>
      <c r="FG39" s="35"/>
      <c r="FH39" s="35"/>
      <c r="FI39" s="3"/>
      <c r="FJ39" s="3"/>
    </row>
    <row r="40" spans="1:166" ht="28.9" customHeight="1" x14ac:dyDescent="0.25">
      <c r="A40" s="32"/>
      <c r="B40" s="32"/>
      <c r="C40" s="39"/>
      <c r="D40" s="39"/>
      <c r="E40" s="39"/>
      <c r="F40" s="39"/>
      <c r="G40" s="39"/>
      <c r="H40" s="39"/>
      <c r="I40" s="39"/>
      <c r="J40" s="39"/>
      <c r="K40" s="39"/>
      <c r="L40" s="49"/>
      <c r="M40" s="49"/>
      <c r="N40" s="49"/>
      <c r="O40" s="49"/>
      <c r="P40" s="3"/>
      <c r="Q40" s="3"/>
      <c r="R40" s="3"/>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c r="CP40" s="47"/>
      <c r="CQ40" s="47"/>
      <c r="CR40" s="47"/>
      <c r="CS40" s="47"/>
      <c r="CT40" s="47"/>
      <c r="CU40" s="47"/>
      <c r="CV40" s="47"/>
      <c r="CW40" s="47"/>
      <c r="CX40" s="47"/>
      <c r="CY40" s="47"/>
      <c r="CZ40" s="47"/>
      <c r="DA40" s="47"/>
      <c r="DB40" s="47"/>
      <c r="DC40" s="47"/>
      <c r="DD40" s="47"/>
      <c r="DE40" s="47"/>
      <c r="DF40" s="47"/>
      <c r="DG40" s="47"/>
      <c r="DH40" s="47"/>
      <c r="DI40" s="47"/>
      <c r="DJ40" s="47"/>
      <c r="DK40" s="47"/>
      <c r="DL40" s="47"/>
      <c r="DM40" s="47"/>
      <c r="DN40" s="47"/>
      <c r="DO40" s="47"/>
      <c r="DP40" s="47"/>
      <c r="DQ40" s="47"/>
      <c r="DR40" s="47"/>
      <c r="DS40" s="47"/>
      <c r="DT40" s="47"/>
      <c r="DU40" s="47"/>
      <c r="DV40" s="47"/>
      <c r="DW40" s="47"/>
      <c r="DX40" s="47"/>
      <c r="DY40" s="47"/>
      <c r="DZ40" s="47"/>
      <c r="EA40" s="47"/>
      <c r="EB40" s="47"/>
      <c r="EC40" s="47"/>
      <c r="ED40" s="47"/>
      <c r="EE40" s="47"/>
      <c r="EF40" s="47"/>
      <c r="EG40" s="47"/>
      <c r="EH40" s="47"/>
      <c r="EI40" s="47"/>
      <c r="EJ40" s="47"/>
      <c r="EK40" s="47"/>
      <c r="EL40" s="47"/>
      <c r="EM40" s="47"/>
      <c r="EN40" s="47"/>
      <c r="EO40" s="47"/>
      <c r="EP40" s="47"/>
      <c r="EQ40" s="47"/>
      <c r="ER40" s="47"/>
      <c r="ES40" s="47"/>
      <c r="ET40" s="47"/>
      <c r="EU40" s="47"/>
      <c r="EV40" s="47"/>
      <c r="EW40" s="47"/>
      <c r="EX40" s="47"/>
      <c r="EY40" s="47"/>
      <c r="EZ40" s="47"/>
      <c r="FA40" s="47"/>
      <c r="FB40" s="43"/>
      <c r="FC40" s="43"/>
      <c r="FD40" s="43"/>
      <c r="FE40" s="43"/>
      <c r="FF40" s="43"/>
      <c r="FG40" s="35"/>
      <c r="FH40" s="35"/>
      <c r="FI40" s="3"/>
      <c r="FJ40" s="3"/>
    </row>
    <row r="41" spans="1:166" ht="28.9" customHeight="1" x14ac:dyDescent="0.25">
      <c r="A41" s="32"/>
      <c r="B41" s="32"/>
      <c r="C41" s="39"/>
      <c r="D41" s="39"/>
      <c r="E41" s="39"/>
      <c r="F41" s="39"/>
      <c r="G41" s="39"/>
      <c r="H41" s="39"/>
      <c r="I41" s="39"/>
      <c r="J41" s="39"/>
      <c r="K41" s="39"/>
      <c r="L41" s="49"/>
      <c r="M41" s="49"/>
      <c r="N41" s="49"/>
      <c r="O41" s="49"/>
      <c r="P41" s="3"/>
      <c r="Q41" s="3"/>
      <c r="R41" s="3"/>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7"/>
      <c r="CC41" s="47"/>
      <c r="CD41" s="47"/>
      <c r="CE41" s="47"/>
      <c r="CF41" s="47"/>
      <c r="CG41" s="47"/>
      <c r="CH41" s="47"/>
      <c r="CI41" s="47"/>
      <c r="CJ41" s="47"/>
      <c r="CK41" s="47"/>
      <c r="CL41" s="47"/>
      <c r="CM41" s="47"/>
      <c r="CN41" s="47"/>
      <c r="CO41" s="47"/>
      <c r="CP41" s="47"/>
      <c r="CQ41" s="47"/>
      <c r="CR41" s="47"/>
      <c r="CS41" s="47"/>
      <c r="CT41" s="47"/>
      <c r="CU41" s="47"/>
      <c r="CV41" s="47"/>
      <c r="CW41" s="47"/>
      <c r="CX41" s="47"/>
      <c r="CY41" s="47"/>
      <c r="CZ41" s="47"/>
      <c r="DA41" s="47"/>
      <c r="DB41" s="47"/>
      <c r="DC41" s="47"/>
      <c r="DD41" s="47"/>
      <c r="DE41" s="47"/>
      <c r="DF41" s="47"/>
      <c r="DG41" s="47"/>
      <c r="DH41" s="47"/>
      <c r="DI41" s="47"/>
      <c r="DJ41" s="47"/>
      <c r="DK41" s="47"/>
      <c r="DL41" s="47"/>
      <c r="DM41" s="47"/>
      <c r="DN41" s="47"/>
      <c r="DO41" s="47"/>
      <c r="DP41" s="47"/>
      <c r="DQ41" s="47"/>
      <c r="DR41" s="47"/>
      <c r="DS41" s="47"/>
      <c r="DT41" s="47"/>
      <c r="DU41" s="47"/>
      <c r="DV41" s="47"/>
      <c r="DW41" s="47"/>
      <c r="DX41" s="47"/>
      <c r="DY41" s="47"/>
      <c r="DZ41" s="47"/>
      <c r="EA41" s="47"/>
      <c r="EB41" s="47"/>
      <c r="EC41" s="47"/>
      <c r="ED41" s="47"/>
      <c r="EE41" s="47"/>
      <c r="EF41" s="47"/>
      <c r="EG41" s="47"/>
      <c r="EH41" s="47"/>
      <c r="EI41" s="47"/>
      <c r="EJ41" s="47"/>
      <c r="EK41" s="47"/>
      <c r="EL41" s="47"/>
      <c r="EM41" s="47"/>
      <c r="EN41" s="47"/>
      <c r="EO41" s="47"/>
      <c r="EP41" s="47"/>
      <c r="EQ41" s="47"/>
      <c r="ER41" s="47"/>
      <c r="ES41" s="47"/>
      <c r="ET41" s="47"/>
      <c r="EU41" s="47"/>
      <c r="EV41" s="47"/>
      <c r="EW41" s="47"/>
      <c r="EX41" s="47"/>
      <c r="EY41" s="47"/>
      <c r="EZ41" s="47"/>
      <c r="FA41" s="47"/>
      <c r="FB41" s="43"/>
      <c r="FC41" s="43"/>
      <c r="FD41" s="43"/>
      <c r="FE41" s="43"/>
      <c r="FF41" s="43"/>
      <c r="FG41" s="35"/>
      <c r="FH41" s="35"/>
      <c r="FI41" s="3"/>
      <c r="FJ41" s="3"/>
    </row>
    <row r="42" spans="1:166" ht="28.9" customHeight="1" x14ac:dyDescent="0.25">
      <c r="A42" s="32"/>
      <c r="B42" s="32"/>
      <c r="C42" s="39"/>
      <c r="D42" s="39"/>
      <c r="E42" s="39"/>
      <c r="F42" s="39"/>
      <c r="G42" s="39"/>
      <c r="H42" s="39"/>
      <c r="I42" s="39"/>
      <c r="J42" s="39"/>
      <c r="K42" s="39"/>
      <c r="L42" s="49"/>
      <c r="M42" s="49"/>
      <c r="N42" s="49"/>
      <c r="O42" s="49"/>
      <c r="P42" s="3"/>
      <c r="Q42" s="3"/>
      <c r="R42" s="3"/>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c r="CP42" s="47"/>
      <c r="CQ42" s="47"/>
      <c r="CR42" s="47"/>
      <c r="CS42" s="47"/>
      <c r="CT42" s="47"/>
      <c r="CU42" s="47"/>
      <c r="CV42" s="47"/>
      <c r="CW42" s="47"/>
      <c r="CX42" s="47"/>
      <c r="CY42" s="47"/>
      <c r="CZ42" s="47"/>
      <c r="DA42" s="47"/>
      <c r="DB42" s="47"/>
      <c r="DC42" s="47"/>
      <c r="DD42" s="47"/>
      <c r="DE42" s="47"/>
      <c r="DF42" s="47"/>
      <c r="DG42" s="47"/>
      <c r="DH42" s="47"/>
      <c r="DI42" s="47"/>
      <c r="DJ42" s="47"/>
      <c r="DK42" s="47"/>
      <c r="DL42" s="47"/>
      <c r="DM42" s="47"/>
      <c r="DN42" s="47"/>
      <c r="DO42" s="47"/>
      <c r="DP42" s="47"/>
      <c r="DQ42" s="47"/>
      <c r="DR42" s="47"/>
      <c r="DS42" s="47"/>
      <c r="DT42" s="47"/>
      <c r="DU42" s="47"/>
      <c r="DV42" s="47"/>
      <c r="DW42" s="47"/>
      <c r="DX42" s="47"/>
      <c r="DY42" s="47"/>
      <c r="DZ42" s="47"/>
      <c r="EA42" s="47"/>
      <c r="EB42" s="47"/>
      <c r="EC42" s="47"/>
      <c r="ED42" s="47"/>
      <c r="EE42" s="47"/>
      <c r="EF42" s="47"/>
      <c r="EG42" s="47"/>
      <c r="EH42" s="47"/>
      <c r="EI42" s="47"/>
      <c r="EJ42" s="47"/>
      <c r="EK42" s="47"/>
      <c r="EL42" s="47"/>
      <c r="EM42" s="47"/>
      <c r="EN42" s="47"/>
      <c r="EO42" s="47"/>
      <c r="EP42" s="47"/>
      <c r="EQ42" s="47"/>
      <c r="ER42" s="47"/>
      <c r="ES42" s="47"/>
      <c r="ET42" s="47"/>
      <c r="EU42" s="47"/>
      <c r="EV42" s="47"/>
      <c r="EW42" s="47"/>
      <c r="EX42" s="47"/>
      <c r="EY42" s="47"/>
      <c r="EZ42" s="47"/>
      <c r="FA42" s="47"/>
      <c r="FB42" s="43"/>
      <c r="FC42" s="43"/>
      <c r="FD42" s="43"/>
      <c r="FE42" s="43"/>
      <c r="FF42" s="43"/>
      <c r="FG42" s="35"/>
      <c r="FH42" s="35"/>
      <c r="FI42" s="3"/>
      <c r="FJ42" s="3"/>
    </row>
    <row r="43" spans="1:166" ht="28.9" customHeight="1" x14ac:dyDescent="0.25">
      <c r="A43" s="32"/>
      <c r="B43" s="32"/>
      <c r="C43" s="39"/>
      <c r="D43" s="39"/>
      <c r="E43" s="39"/>
      <c r="F43" s="39"/>
      <c r="G43" s="39"/>
      <c r="H43" s="39"/>
      <c r="I43" s="39"/>
      <c r="J43" s="39"/>
      <c r="K43" s="39"/>
      <c r="L43" s="49"/>
      <c r="M43" s="49"/>
      <c r="N43" s="49"/>
      <c r="O43" s="49"/>
      <c r="P43" s="3"/>
      <c r="Q43" s="3"/>
      <c r="R43" s="3"/>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c r="CX43" s="47"/>
      <c r="CY43" s="47"/>
      <c r="CZ43" s="47"/>
      <c r="DA43" s="47"/>
      <c r="DB43" s="47"/>
      <c r="DC43" s="47"/>
      <c r="DD43" s="47"/>
      <c r="DE43" s="47"/>
      <c r="DF43" s="47"/>
      <c r="DG43" s="47"/>
      <c r="DH43" s="47"/>
      <c r="DI43" s="47"/>
      <c r="DJ43" s="47"/>
      <c r="DK43" s="47"/>
      <c r="DL43" s="47"/>
      <c r="DM43" s="47"/>
      <c r="DN43" s="47"/>
      <c r="DO43" s="47"/>
      <c r="DP43" s="47"/>
      <c r="DQ43" s="47"/>
      <c r="DR43" s="47"/>
      <c r="DS43" s="47"/>
      <c r="DT43" s="47"/>
      <c r="DU43" s="47"/>
      <c r="DV43" s="47"/>
      <c r="DW43" s="47"/>
      <c r="DX43" s="47"/>
      <c r="DY43" s="47"/>
      <c r="DZ43" s="47"/>
      <c r="EA43" s="47"/>
      <c r="EB43" s="47"/>
      <c r="EC43" s="47"/>
      <c r="ED43" s="47"/>
      <c r="EE43" s="47"/>
      <c r="EF43" s="47"/>
      <c r="EG43" s="47"/>
      <c r="EH43" s="47"/>
      <c r="EI43" s="47"/>
      <c r="EJ43" s="47"/>
      <c r="EK43" s="47"/>
      <c r="EL43" s="47"/>
      <c r="EM43" s="47"/>
      <c r="EN43" s="47"/>
      <c r="EO43" s="47"/>
      <c r="EP43" s="47"/>
      <c r="EQ43" s="47"/>
      <c r="ER43" s="47"/>
      <c r="ES43" s="47"/>
      <c r="ET43" s="47"/>
      <c r="EU43" s="47"/>
      <c r="EV43" s="47"/>
      <c r="EW43" s="47"/>
      <c r="EX43" s="47"/>
      <c r="EY43" s="47"/>
      <c r="EZ43" s="47"/>
      <c r="FA43" s="47"/>
      <c r="FB43" s="43"/>
      <c r="FC43" s="43"/>
      <c r="FD43" s="43"/>
      <c r="FE43" s="43"/>
      <c r="FF43" s="43"/>
      <c r="FG43" s="35"/>
      <c r="FH43" s="35"/>
      <c r="FI43" s="3"/>
      <c r="FJ43" s="3"/>
    </row>
    <row r="44" spans="1:166" ht="28.9" customHeight="1" x14ac:dyDescent="0.25">
      <c r="A44" s="32"/>
      <c r="B44" s="32"/>
      <c r="C44" s="39"/>
      <c r="D44" s="39"/>
      <c r="E44" s="39"/>
      <c r="F44" s="39"/>
      <c r="G44" s="39"/>
      <c r="H44" s="39"/>
      <c r="I44" s="39"/>
      <c r="J44" s="39"/>
      <c r="K44" s="39"/>
      <c r="L44" s="49"/>
      <c r="M44" s="49"/>
      <c r="N44" s="49"/>
      <c r="O44" s="49"/>
      <c r="P44" s="3"/>
      <c r="Q44" s="3"/>
      <c r="R44" s="3"/>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47"/>
      <c r="CP44" s="47"/>
      <c r="CQ44" s="47"/>
      <c r="CR44" s="47"/>
      <c r="CS44" s="47"/>
      <c r="CT44" s="47"/>
      <c r="CU44" s="47"/>
      <c r="CV44" s="47"/>
      <c r="CW44" s="47"/>
      <c r="CX44" s="47"/>
      <c r="CY44" s="47"/>
      <c r="CZ44" s="47"/>
      <c r="DA44" s="47"/>
      <c r="DB44" s="47"/>
      <c r="DC44" s="47"/>
      <c r="DD44" s="47"/>
      <c r="DE44" s="47"/>
      <c r="DF44" s="47"/>
      <c r="DG44" s="47"/>
      <c r="DH44" s="47"/>
      <c r="DI44" s="47"/>
      <c r="DJ44" s="47"/>
      <c r="DK44" s="47"/>
      <c r="DL44" s="47"/>
      <c r="DM44" s="47"/>
      <c r="DN44" s="47"/>
      <c r="DO44" s="47"/>
      <c r="DP44" s="47"/>
      <c r="DQ44" s="47"/>
      <c r="DR44" s="47"/>
      <c r="DS44" s="47"/>
      <c r="DT44" s="47"/>
      <c r="DU44" s="47"/>
      <c r="DV44" s="47"/>
      <c r="DW44" s="47"/>
      <c r="DX44" s="47"/>
      <c r="DY44" s="47"/>
      <c r="DZ44" s="47"/>
      <c r="EA44" s="47"/>
      <c r="EB44" s="47"/>
      <c r="EC44" s="47"/>
      <c r="ED44" s="47"/>
      <c r="EE44" s="47"/>
      <c r="EF44" s="47"/>
      <c r="EG44" s="47"/>
      <c r="EH44" s="47"/>
      <c r="EI44" s="47"/>
      <c r="EJ44" s="47"/>
      <c r="EK44" s="47"/>
      <c r="EL44" s="47"/>
      <c r="EM44" s="47"/>
      <c r="EN44" s="47"/>
      <c r="EO44" s="47"/>
      <c r="EP44" s="47"/>
      <c r="EQ44" s="47"/>
      <c r="ER44" s="47"/>
      <c r="ES44" s="47"/>
      <c r="ET44" s="47"/>
      <c r="EU44" s="47"/>
      <c r="EV44" s="47"/>
      <c r="EW44" s="47"/>
      <c r="EX44" s="47"/>
      <c r="EY44" s="47"/>
      <c r="EZ44" s="47"/>
      <c r="FA44" s="47"/>
      <c r="FB44" s="43"/>
      <c r="FC44" s="43"/>
      <c r="FD44" s="43"/>
      <c r="FE44" s="43"/>
      <c r="FF44" s="43"/>
      <c r="FG44" s="35"/>
      <c r="FH44" s="35"/>
      <c r="FI44" s="3"/>
      <c r="FJ44" s="3"/>
    </row>
    <row r="45" spans="1:166" ht="28.9" customHeight="1" x14ac:dyDescent="0.25">
      <c r="A45" s="32"/>
      <c r="B45" s="32"/>
      <c r="C45" s="39"/>
      <c r="D45" s="39"/>
      <c r="E45" s="39"/>
      <c r="F45" s="39"/>
      <c r="G45" s="39"/>
      <c r="H45" s="39"/>
      <c r="I45" s="39"/>
      <c r="J45" s="39"/>
      <c r="K45" s="39"/>
      <c r="L45" s="49"/>
      <c r="M45" s="49"/>
      <c r="N45" s="49"/>
      <c r="O45" s="49"/>
      <c r="P45" s="3"/>
      <c r="Q45" s="3"/>
      <c r="R45" s="3"/>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7"/>
      <c r="BU45" s="47"/>
      <c r="BV45" s="47"/>
      <c r="BW45" s="47"/>
      <c r="BX45" s="47"/>
      <c r="BY45" s="47"/>
      <c r="BZ45" s="47"/>
      <c r="CA45" s="47"/>
      <c r="CB45" s="47"/>
      <c r="CC45" s="47"/>
      <c r="CD45" s="47"/>
      <c r="CE45" s="47"/>
      <c r="CF45" s="47"/>
      <c r="CG45" s="47"/>
      <c r="CH45" s="47"/>
      <c r="CI45" s="47"/>
      <c r="CJ45" s="47"/>
      <c r="CK45" s="47"/>
      <c r="CL45" s="47"/>
      <c r="CM45" s="47"/>
      <c r="CN45" s="47"/>
      <c r="CO45" s="47"/>
      <c r="CP45" s="47"/>
      <c r="CQ45" s="47"/>
      <c r="CR45" s="47"/>
      <c r="CS45" s="47"/>
      <c r="CT45" s="47"/>
      <c r="CU45" s="47"/>
      <c r="CV45" s="47"/>
      <c r="CW45" s="47"/>
      <c r="CX45" s="47"/>
      <c r="CY45" s="47"/>
      <c r="CZ45" s="47"/>
      <c r="DA45" s="47"/>
      <c r="DB45" s="47"/>
      <c r="DC45" s="47"/>
      <c r="DD45" s="47"/>
      <c r="DE45" s="47"/>
      <c r="DF45" s="47"/>
      <c r="DG45" s="47"/>
      <c r="DH45" s="47"/>
      <c r="DI45" s="47"/>
      <c r="DJ45" s="47"/>
      <c r="DK45" s="47"/>
      <c r="DL45" s="47"/>
      <c r="DM45" s="47"/>
      <c r="DN45" s="47"/>
      <c r="DO45" s="47"/>
      <c r="DP45" s="47"/>
      <c r="DQ45" s="47"/>
      <c r="DR45" s="47"/>
      <c r="DS45" s="47"/>
      <c r="DT45" s="47"/>
      <c r="DU45" s="47"/>
      <c r="DV45" s="47"/>
      <c r="DW45" s="47"/>
      <c r="DX45" s="47"/>
      <c r="DY45" s="47"/>
      <c r="DZ45" s="47"/>
      <c r="EA45" s="47"/>
      <c r="EB45" s="47"/>
      <c r="EC45" s="47"/>
      <c r="ED45" s="47"/>
      <c r="EE45" s="47"/>
      <c r="EF45" s="47"/>
      <c r="EG45" s="47"/>
      <c r="EH45" s="47"/>
      <c r="EI45" s="47"/>
      <c r="EJ45" s="47"/>
      <c r="EK45" s="47"/>
      <c r="EL45" s="47"/>
      <c r="EM45" s="47"/>
      <c r="EN45" s="47"/>
      <c r="EO45" s="47"/>
      <c r="EP45" s="47"/>
      <c r="EQ45" s="47"/>
      <c r="ER45" s="47"/>
      <c r="ES45" s="47"/>
      <c r="ET45" s="47"/>
      <c r="EU45" s="47"/>
      <c r="EV45" s="47"/>
      <c r="EW45" s="47"/>
      <c r="EX45" s="47"/>
      <c r="EY45" s="47"/>
      <c r="EZ45" s="47"/>
      <c r="FA45" s="47"/>
      <c r="FB45" s="43"/>
      <c r="FC45" s="43"/>
      <c r="FD45" s="43"/>
      <c r="FE45" s="43"/>
      <c r="FF45" s="43"/>
      <c r="FG45" s="35"/>
      <c r="FH45" s="35"/>
      <c r="FI45" s="3"/>
      <c r="FJ45" s="3"/>
    </row>
    <row r="46" spans="1:166" ht="28.9" customHeight="1" x14ac:dyDescent="0.25">
      <c r="A46" s="32"/>
      <c r="B46" s="32"/>
      <c r="C46" s="39"/>
      <c r="D46" s="39"/>
      <c r="E46" s="39"/>
      <c r="F46" s="39"/>
      <c r="G46" s="39"/>
      <c r="H46" s="39"/>
      <c r="I46" s="39"/>
      <c r="J46" s="39"/>
      <c r="K46" s="39"/>
      <c r="L46" s="49"/>
      <c r="M46" s="49"/>
      <c r="N46" s="49"/>
      <c r="O46" s="49"/>
      <c r="P46" s="3"/>
      <c r="Q46" s="3"/>
      <c r="R46" s="3"/>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7"/>
      <c r="BU46" s="47"/>
      <c r="BV46" s="47"/>
      <c r="BW46" s="47"/>
      <c r="BX46" s="47"/>
      <c r="BY46" s="47"/>
      <c r="BZ46" s="47"/>
      <c r="CA46" s="47"/>
      <c r="CB46" s="47"/>
      <c r="CC46" s="47"/>
      <c r="CD46" s="47"/>
      <c r="CE46" s="47"/>
      <c r="CF46" s="47"/>
      <c r="CG46" s="47"/>
      <c r="CH46" s="47"/>
      <c r="CI46" s="47"/>
      <c r="CJ46" s="47"/>
      <c r="CK46" s="47"/>
      <c r="CL46" s="47"/>
      <c r="CM46" s="47"/>
      <c r="CN46" s="47"/>
      <c r="CO46" s="47"/>
      <c r="CP46" s="47"/>
      <c r="CQ46" s="47"/>
      <c r="CR46" s="47"/>
      <c r="CS46" s="47"/>
      <c r="CT46" s="47"/>
      <c r="CU46" s="47"/>
      <c r="CV46" s="47"/>
      <c r="CW46" s="47"/>
      <c r="CX46" s="47"/>
      <c r="CY46" s="47"/>
      <c r="CZ46" s="47"/>
      <c r="DA46" s="47"/>
      <c r="DB46" s="47"/>
      <c r="DC46" s="47"/>
      <c r="DD46" s="47"/>
      <c r="DE46" s="47"/>
      <c r="DF46" s="47"/>
      <c r="DG46" s="47"/>
      <c r="DH46" s="47"/>
      <c r="DI46" s="47"/>
      <c r="DJ46" s="47"/>
      <c r="DK46" s="47"/>
      <c r="DL46" s="47"/>
      <c r="DM46" s="47"/>
      <c r="DN46" s="47"/>
      <c r="DO46" s="47"/>
      <c r="DP46" s="47"/>
      <c r="DQ46" s="47"/>
      <c r="DR46" s="47"/>
      <c r="DS46" s="47"/>
      <c r="DT46" s="47"/>
      <c r="DU46" s="47"/>
      <c r="DV46" s="47"/>
      <c r="DW46" s="47"/>
      <c r="DX46" s="47"/>
      <c r="DY46" s="47"/>
      <c r="DZ46" s="47"/>
      <c r="EA46" s="47"/>
      <c r="EB46" s="47"/>
      <c r="EC46" s="47"/>
      <c r="ED46" s="47"/>
      <c r="EE46" s="47"/>
      <c r="EF46" s="47"/>
      <c r="EG46" s="47"/>
      <c r="EH46" s="47"/>
      <c r="EI46" s="47"/>
      <c r="EJ46" s="47"/>
      <c r="EK46" s="47"/>
      <c r="EL46" s="47"/>
      <c r="EM46" s="47"/>
      <c r="EN46" s="47"/>
      <c r="EO46" s="47"/>
      <c r="EP46" s="47"/>
      <c r="EQ46" s="47"/>
      <c r="ER46" s="47"/>
      <c r="ES46" s="47"/>
      <c r="ET46" s="47"/>
      <c r="EU46" s="47"/>
      <c r="EV46" s="47"/>
      <c r="EW46" s="47"/>
      <c r="EX46" s="47"/>
      <c r="EY46" s="47"/>
      <c r="EZ46" s="47"/>
      <c r="FA46" s="47"/>
      <c r="FB46" s="43"/>
      <c r="FC46" s="43"/>
      <c r="FD46" s="43"/>
      <c r="FE46" s="43"/>
      <c r="FF46" s="43"/>
      <c r="FG46" s="35"/>
      <c r="FH46" s="35"/>
      <c r="FI46" s="3"/>
      <c r="FJ46" s="3"/>
    </row>
    <row r="47" spans="1:166" ht="28.9" customHeight="1" x14ac:dyDescent="0.25">
      <c r="A47" s="32"/>
      <c r="B47" s="32"/>
      <c r="C47" s="39"/>
      <c r="D47" s="39"/>
      <c r="E47" s="39"/>
      <c r="F47" s="39"/>
      <c r="G47" s="39"/>
      <c r="H47" s="39"/>
      <c r="I47" s="39"/>
      <c r="J47" s="39"/>
      <c r="K47" s="39"/>
      <c r="L47" s="49"/>
      <c r="M47" s="49"/>
      <c r="N47" s="49"/>
      <c r="O47" s="49"/>
      <c r="P47" s="3"/>
      <c r="Q47" s="3"/>
      <c r="R47" s="3"/>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7"/>
      <c r="DA47" s="47"/>
      <c r="DB47" s="47"/>
      <c r="DC47" s="47"/>
      <c r="DD47" s="47"/>
      <c r="DE47" s="47"/>
      <c r="DF47" s="47"/>
      <c r="DG47" s="47"/>
      <c r="DH47" s="47"/>
      <c r="DI47" s="47"/>
      <c r="DJ47" s="47"/>
      <c r="DK47" s="47"/>
      <c r="DL47" s="47"/>
      <c r="DM47" s="47"/>
      <c r="DN47" s="47"/>
      <c r="DO47" s="47"/>
      <c r="DP47" s="47"/>
      <c r="DQ47" s="47"/>
      <c r="DR47" s="47"/>
      <c r="DS47" s="47"/>
      <c r="DT47" s="47"/>
      <c r="DU47" s="47"/>
      <c r="DV47" s="47"/>
      <c r="DW47" s="47"/>
      <c r="DX47" s="47"/>
      <c r="DY47" s="47"/>
      <c r="DZ47" s="47"/>
      <c r="EA47" s="47"/>
      <c r="EB47" s="47"/>
      <c r="EC47" s="47"/>
      <c r="ED47" s="47"/>
      <c r="EE47" s="47"/>
      <c r="EF47" s="47"/>
      <c r="EG47" s="47"/>
      <c r="EH47" s="47"/>
      <c r="EI47" s="47"/>
      <c r="EJ47" s="47"/>
      <c r="EK47" s="47"/>
      <c r="EL47" s="47"/>
      <c r="EM47" s="47"/>
      <c r="EN47" s="47"/>
      <c r="EO47" s="47"/>
      <c r="EP47" s="47"/>
      <c r="EQ47" s="47"/>
      <c r="ER47" s="47"/>
      <c r="ES47" s="47"/>
      <c r="ET47" s="47"/>
      <c r="EU47" s="47"/>
      <c r="EV47" s="47"/>
      <c r="EW47" s="47"/>
      <c r="EX47" s="47"/>
      <c r="EY47" s="47"/>
      <c r="EZ47" s="47"/>
      <c r="FA47" s="47"/>
      <c r="FB47" s="43"/>
      <c r="FC47" s="43"/>
      <c r="FD47" s="43"/>
      <c r="FE47" s="43"/>
      <c r="FF47" s="43"/>
      <c r="FG47" s="35"/>
      <c r="FH47" s="35"/>
      <c r="FI47" s="3"/>
      <c r="FJ47" s="3"/>
    </row>
    <row r="48" spans="1:166" ht="28.9" customHeight="1" x14ac:dyDescent="0.25">
      <c r="A48" s="32"/>
      <c r="B48" s="32"/>
      <c r="C48" s="39"/>
      <c r="D48" s="39"/>
      <c r="E48" s="39"/>
      <c r="F48" s="39"/>
      <c r="G48" s="39"/>
      <c r="H48" s="39"/>
      <c r="I48" s="39"/>
      <c r="J48" s="39"/>
      <c r="K48" s="39"/>
      <c r="L48" s="49"/>
      <c r="M48" s="49"/>
      <c r="N48" s="49"/>
      <c r="O48" s="49"/>
      <c r="P48" s="3"/>
      <c r="Q48" s="3"/>
      <c r="R48" s="3"/>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7"/>
      <c r="BV48" s="47"/>
      <c r="BW48" s="47"/>
      <c r="BX48" s="47"/>
      <c r="BY48" s="47"/>
      <c r="BZ48" s="47"/>
      <c r="CA48" s="47"/>
      <c r="CB48" s="47"/>
      <c r="CC48" s="47"/>
      <c r="CD48" s="47"/>
      <c r="CE48" s="47"/>
      <c r="CF48" s="47"/>
      <c r="CG48" s="47"/>
      <c r="CH48" s="47"/>
      <c r="CI48" s="47"/>
      <c r="CJ48" s="47"/>
      <c r="CK48" s="47"/>
      <c r="CL48" s="47"/>
      <c r="CM48" s="47"/>
      <c r="CN48" s="47"/>
      <c r="CO48" s="47"/>
      <c r="CP48" s="47"/>
      <c r="CQ48" s="47"/>
      <c r="CR48" s="47"/>
      <c r="CS48" s="47"/>
      <c r="CT48" s="47"/>
      <c r="CU48" s="47"/>
      <c r="CV48" s="47"/>
      <c r="CW48" s="47"/>
      <c r="CX48" s="47"/>
      <c r="CY48" s="47"/>
      <c r="CZ48" s="47"/>
      <c r="DA48" s="47"/>
      <c r="DB48" s="47"/>
      <c r="DC48" s="47"/>
      <c r="DD48" s="47"/>
      <c r="DE48" s="47"/>
      <c r="DF48" s="47"/>
      <c r="DG48" s="47"/>
      <c r="DH48" s="47"/>
      <c r="DI48" s="47"/>
      <c r="DJ48" s="47"/>
      <c r="DK48" s="47"/>
      <c r="DL48" s="47"/>
      <c r="DM48" s="47"/>
      <c r="DN48" s="47"/>
      <c r="DO48" s="47"/>
      <c r="DP48" s="47"/>
      <c r="DQ48" s="47"/>
      <c r="DR48" s="47"/>
      <c r="DS48" s="47"/>
      <c r="DT48" s="47"/>
      <c r="DU48" s="47"/>
      <c r="DV48" s="47"/>
      <c r="DW48" s="47"/>
      <c r="DX48" s="47"/>
      <c r="DY48" s="47"/>
      <c r="DZ48" s="47"/>
      <c r="EA48" s="47"/>
      <c r="EB48" s="47"/>
      <c r="EC48" s="47"/>
      <c r="ED48" s="47"/>
      <c r="EE48" s="47"/>
      <c r="EF48" s="47"/>
      <c r="EG48" s="47"/>
      <c r="EH48" s="47"/>
      <c r="EI48" s="47"/>
      <c r="EJ48" s="47"/>
      <c r="EK48" s="47"/>
      <c r="EL48" s="47"/>
      <c r="EM48" s="47"/>
      <c r="EN48" s="47"/>
      <c r="EO48" s="47"/>
      <c r="EP48" s="47"/>
      <c r="EQ48" s="47"/>
      <c r="ER48" s="47"/>
      <c r="ES48" s="47"/>
      <c r="ET48" s="47"/>
      <c r="EU48" s="47"/>
      <c r="EV48" s="47"/>
      <c r="EW48" s="47"/>
      <c r="EX48" s="47"/>
      <c r="EY48" s="47"/>
      <c r="EZ48" s="47"/>
      <c r="FA48" s="47"/>
      <c r="FB48" s="43"/>
      <c r="FC48" s="43"/>
      <c r="FD48" s="43"/>
      <c r="FE48" s="43"/>
      <c r="FF48" s="43"/>
      <c r="FG48" s="35"/>
      <c r="FH48" s="35"/>
      <c r="FI48" s="3"/>
      <c r="FJ48" s="3"/>
    </row>
    <row r="49" spans="1:166" ht="28.9" customHeight="1" x14ac:dyDescent="0.25">
      <c r="A49" s="32"/>
      <c r="B49" s="32"/>
      <c r="C49" s="39"/>
      <c r="D49" s="39"/>
      <c r="E49" s="39"/>
      <c r="F49" s="39"/>
      <c r="G49" s="39"/>
      <c r="H49" s="39"/>
      <c r="I49" s="39"/>
      <c r="J49" s="39"/>
      <c r="K49" s="39"/>
      <c r="L49" s="49"/>
      <c r="M49" s="49"/>
      <c r="N49" s="49"/>
      <c r="O49" s="49"/>
      <c r="P49" s="3"/>
      <c r="Q49" s="3"/>
      <c r="R49" s="3"/>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3"/>
      <c r="FC49" s="43"/>
      <c r="FD49" s="43"/>
      <c r="FE49" s="43"/>
      <c r="FF49" s="43"/>
      <c r="FG49" s="35"/>
      <c r="FH49" s="35"/>
      <c r="FI49" s="3"/>
      <c r="FJ49" s="3"/>
    </row>
    <row r="50" spans="1:166" ht="28.9" customHeight="1" x14ac:dyDescent="0.25">
      <c r="A50" s="32"/>
      <c r="B50" s="32"/>
      <c r="C50" s="39"/>
      <c r="D50" s="39"/>
      <c r="E50" s="39"/>
      <c r="F50" s="39"/>
      <c r="G50" s="39"/>
      <c r="H50" s="39"/>
      <c r="I50" s="39"/>
      <c r="J50" s="39"/>
      <c r="K50" s="39"/>
      <c r="L50" s="49"/>
      <c r="M50" s="49"/>
      <c r="N50" s="49"/>
      <c r="O50" s="49"/>
      <c r="P50" s="3"/>
      <c r="Q50" s="3"/>
      <c r="R50" s="3"/>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c r="CS50" s="47"/>
      <c r="CT50" s="47"/>
      <c r="CU50" s="47"/>
      <c r="CV50" s="47"/>
      <c r="CW50" s="47"/>
      <c r="CX50" s="47"/>
      <c r="CY50" s="47"/>
      <c r="CZ50" s="47"/>
      <c r="DA50" s="47"/>
      <c r="DB50" s="47"/>
      <c r="DC50" s="47"/>
      <c r="DD50" s="47"/>
      <c r="DE50" s="47"/>
      <c r="DF50" s="47"/>
      <c r="DG50" s="47"/>
      <c r="DH50" s="47"/>
      <c r="DI50" s="47"/>
      <c r="DJ50" s="47"/>
      <c r="DK50" s="47"/>
      <c r="DL50" s="47"/>
      <c r="DM50" s="47"/>
      <c r="DN50" s="47"/>
      <c r="DO50" s="47"/>
      <c r="DP50" s="47"/>
      <c r="DQ50" s="47"/>
      <c r="DR50" s="47"/>
      <c r="DS50" s="47"/>
      <c r="DT50" s="47"/>
      <c r="DU50" s="47"/>
      <c r="DV50" s="47"/>
      <c r="DW50" s="47"/>
      <c r="DX50" s="47"/>
      <c r="DY50" s="47"/>
      <c r="DZ50" s="47"/>
      <c r="EA50" s="47"/>
      <c r="EB50" s="47"/>
      <c r="EC50" s="47"/>
      <c r="ED50" s="47"/>
      <c r="EE50" s="47"/>
      <c r="EF50" s="47"/>
      <c r="EG50" s="47"/>
      <c r="EH50" s="47"/>
      <c r="EI50" s="47"/>
      <c r="EJ50" s="47"/>
      <c r="EK50" s="47"/>
      <c r="EL50" s="47"/>
      <c r="EM50" s="47"/>
      <c r="EN50" s="47"/>
      <c r="EO50" s="47"/>
      <c r="EP50" s="47"/>
      <c r="EQ50" s="47"/>
      <c r="ER50" s="47"/>
      <c r="ES50" s="47"/>
      <c r="ET50" s="47"/>
      <c r="EU50" s="47"/>
      <c r="EV50" s="47"/>
      <c r="EW50" s="47"/>
      <c r="EX50" s="47"/>
      <c r="EY50" s="47"/>
      <c r="EZ50" s="47"/>
      <c r="FA50" s="47"/>
      <c r="FB50" s="43"/>
      <c r="FC50" s="43"/>
      <c r="FD50" s="43"/>
      <c r="FE50" s="43"/>
      <c r="FF50" s="43"/>
      <c r="FG50" s="35"/>
      <c r="FH50" s="35"/>
      <c r="FI50" s="3"/>
      <c r="FJ50" s="3"/>
    </row>
    <row r="51" spans="1:166" ht="28.9" customHeight="1" x14ac:dyDescent="0.25">
      <c r="A51" s="32"/>
      <c r="B51" s="32"/>
      <c r="C51" s="39"/>
      <c r="D51" s="39"/>
      <c r="E51" s="39"/>
      <c r="F51" s="39"/>
      <c r="G51" s="39"/>
      <c r="H51" s="39"/>
      <c r="I51" s="39"/>
      <c r="J51" s="39"/>
      <c r="K51" s="39"/>
      <c r="L51" s="49"/>
      <c r="M51" s="49"/>
      <c r="N51" s="49"/>
      <c r="O51" s="49"/>
      <c r="P51" s="3"/>
      <c r="Q51" s="3"/>
      <c r="R51" s="3"/>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c r="CB51" s="47"/>
      <c r="CC51" s="47"/>
      <c r="CD51" s="47"/>
      <c r="CE51" s="47"/>
      <c r="CF51" s="47"/>
      <c r="CG51" s="47"/>
      <c r="CH51" s="47"/>
      <c r="CI51" s="47"/>
      <c r="CJ51" s="47"/>
      <c r="CK51" s="47"/>
      <c r="CL51" s="47"/>
      <c r="CM51" s="47"/>
      <c r="CN51" s="47"/>
      <c r="CO51" s="47"/>
      <c r="CP51" s="47"/>
      <c r="CQ51" s="47"/>
      <c r="CR51" s="47"/>
      <c r="CS51" s="47"/>
      <c r="CT51" s="47"/>
      <c r="CU51" s="47"/>
      <c r="CV51" s="47"/>
      <c r="CW51" s="47"/>
      <c r="CX51" s="47"/>
      <c r="CY51" s="47"/>
      <c r="CZ51" s="47"/>
      <c r="DA51" s="47"/>
      <c r="DB51" s="47"/>
      <c r="DC51" s="47"/>
      <c r="DD51" s="47"/>
      <c r="DE51" s="47"/>
      <c r="DF51" s="47"/>
      <c r="DG51" s="47"/>
      <c r="DH51" s="47"/>
      <c r="DI51" s="47"/>
      <c r="DJ51" s="47"/>
      <c r="DK51" s="47"/>
      <c r="DL51" s="47"/>
      <c r="DM51" s="47"/>
      <c r="DN51" s="47"/>
      <c r="DO51" s="47"/>
      <c r="DP51" s="47"/>
      <c r="DQ51" s="47"/>
      <c r="DR51" s="47"/>
      <c r="DS51" s="47"/>
      <c r="DT51" s="47"/>
      <c r="DU51" s="47"/>
      <c r="DV51" s="47"/>
      <c r="DW51" s="47"/>
      <c r="DX51" s="47"/>
      <c r="DY51" s="47"/>
      <c r="DZ51" s="47"/>
      <c r="EA51" s="47"/>
      <c r="EB51" s="47"/>
      <c r="EC51" s="47"/>
      <c r="ED51" s="47"/>
      <c r="EE51" s="47"/>
      <c r="EF51" s="47"/>
      <c r="EG51" s="47"/>
      <c r="EH51" s="47"/>
      <c r="EI51" s="47"/>
      <c r="EJ51" s="47"/>
      <c r="EK51" s="47"/>
      <c r="EL51" s="47"/>
      <c r="EM51" s="47"/>
      <c r="EN51" s="47"/>
      <c r="EO51" s="47"/>
      <c r="EP51" s="47"/>
      <c r="EQ51" s="47"/>
      <c r="ER51" s="47"/>
      <c r="ES51" s="47"/>
      <c r="ET51" s="47"/>
      <c r="EU51" s="47"/>
      <c r="EV51" s="47"/>
      <c r="EW51" s="47"/>
      <c r="EX51" s="47"/>
      <c r="EY51" s="47"/>
      <c r="EZ51" s="47"/>
      <c r="FA51" s="47"/>
      <c r="FB51" s="43"/>
      <c r="FC51" s="43"/>
      <c r="FD51" s="43"/>
      <c r="FE51" s="43"/>
      <c r="FF51" s="43"/>
      <c r="FG51" s="35"/>
      <c r="FH51" s="35"/>
      <c r="FI51" s="3"/>
      <c r="FJ51" s="3"/>
    </row>
    <row r="52" spans="1:166" ht="28.9" customHeight="1" x14ac:dyDescent="0.25">
      <c r="A52" s="32"/>
      <c r="B52" s="32"/>
      <c r="C52" s="39"/>
      <c r="D52" s="39"/>
      <c r="E52" s="39"/>
      <c r="F52" s="39"/>
      <c r="G52" s="39"/>
      <c r="H52" s="39"/>
      <c r="I52" s="39"/>
      <c r="J52" s="39"/>
      <c r="K52" s="39"/>
      <c r="L52" s="49"/>
      <c r="M52" s="49"/>
      <c r="N52" s="49"/>
      <c r="O52" s="49"/>
      <c r="P52" s="3"/>
      <c r="Q52" s="3"/>
      <c r="R52" s="3"/>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c r="CA52" s="47"/>
      <c r="CB52" s="47"/>
      <c r="CC52" s="47"/>
      <c r="CD52" s="47"/>
      <c r="CE52" s="47"/>
      <c r="CF52" s="47"/>
      <c r="CG52" s="47"/>
      <c r="CH52" s="47"/>
      <c r="CI52" s="47"/>
      <c r="CJ52" s="47"/>
      <c r="CK52" s="47"/>
      <c r="CL52" s="47"/>
      <c r="CM52" s="47"/>
      <c r="CN52" s="47"/>
      <c r="CO52" s="47"/>
      <c r="CP52" s="47"/>
      <c r="CQ52" s="47"/>
      <c r="CR52" s="47"/>
      <c r="CS52" s="47"/>
      <c r="CT52" s="47"/>
      <c r="CU52" s="47"/>
      <c r="CV52" s="47"/>
      <c r="CW52" s="47"/>
      <c r="CX52" s="47"/>
      <c r="CY52" s="47"/>
      <c r="CZ52" s="47"/>
      <c r="DA52" s="47"/>
      <c r="DB52" s="47"/>
      <c r="DC52" s="47"/>
      <c r="DD52" s="47"/>
      <c r="DE52" s="47"/>
      <c r="DF52" s="47"/>
      <c r="DG52" s="47"/>
      <c r="DH52" s="47"/>
      <c r="DI52" s="47"/>
      <c r="DJ52" s="47"/>
      <c r="DK52" s="47"/>
      <c r="DL52" s="47"/>
      <c r="DM52" s="47"/>
      <c r="DN52" s="47"/>
      <c r="DO52" s="47"/>
      <c r="DP52" s="47"/>
      <c r="DQ52" s="47"/>
      <c r="DR52" s="47"/>
      <c r="DS52" s="47"/>
      <c r="DT52" s="47"/>
      <c r="DU52" s="47"/>
      <c r="DV52" s="47"/>
      <c r="DW52" s="47"/>
      <c r="DX52" s="47"/>
      <c r="DY52" s="47"/>
      <c r="DZ52" s="47"/>
      <c r="EA52" s="47"/>
      <c r="EB52" s="47"/>
      <c r="EC52" s="47"/>
      <c r="ED52" s="47"/>
      <c r="EE52" s="47"/>
      <c r="EF52" s="47"/>
      <c r="EG52" s="47"/>
      <c r="EH52" s="47"/>
      <c r="EI52" s="47"/>
      <c r="EJ52" s="47"/>
      <c r="EK52" s="47"/>
      <c r="EL52" s="47"/>
      <c r="EM52" s="47"/>
      <c r="EN52" s="47"/>
      <c r="EO52" s="47"/>
      <c r="EP52" s="47"/>
      <c r="EQ52" s="47"/>
      <c r="ER52" s="47"/>
      <c r="ES52" s="47"/>
      <c r="ET52" s="47"/>
      <c r="EU52" s="47"/>
      <c r="EV52" s="47"/>
      <c r="EW52" s="47"/>
      <c r="EX52" s="47"/>
      <c r="EY52" s="47"/>
      <c r="EZ52" s="47"/>
      <c r="FA52" s="47"/>
      <c r="FB52" s="43"/>
      <c r="FC52" s="43"/>
      <c r="FD52" s="43"/>
      <c r="FE52" s="43"/>
      <c r="FF52" s="43"/>
      <c r="FG52" s="35"/>
      <c r="FH52" s="35"/>
      <c r="FI52" s="3"/>
      <c r="FJ52" s="3"/>
    </row>
    <row r="53" spans="1:166" ht="28.9" customHeight="1" x14ac:dyDescent="0.25">
      <c r="A53" s="32"/>
      <c r="B53" s="32"/>
      <c r="C53" s="39"/>
      <c r="D53" s="39"/>
      <c r="E53" s="39"/>
      <c r="F53" s="39"/>
      <c r="G53" s="39"/>
      <c r="H53" s="39"/>
      <c r="I53" s="39"/>
      <c r="J53" s="39"/>
      <c r="K53" s="39"/>
      <c r="L53" s="49"/>
      <c r="M53" s="49"/>
      <c r="N53" s="49"/>
      <c r="O53" s="49"/>
      <c r="P53" s="3"/>
      <c r="Q53" s="3"/>
      <c r="R53" s="3"/>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c r="CA53" s="47"/>
      <c r="CB53" s="47"/>
      <c r="CC53" s="47"/>
      <c r="CD53" s="47"/>
      <c r="CE53" s="47"/>
      <c r="CF53" s="47"/>
      <c r="CG53" s="47"/>
      <c r="CH53" s="47"/>
      <c r="CI53" s="47"/>
      <c r="CJ53" s="47"/>
      <c r="CK53" s="47"/>
      <c r="CL53" s="47"/>
      <c r="CM53" s="47"/>
      <c r="CN53" s="47"/>
      <c r="CO53" s="47"/>
      <c r="CP53" s="47"/>
      <c r="CQ53" s="47"/>
      <c r="CR53" s="47"/>
      <c r="CS53" s="47"/>
      <c r="CT53" s="47"/>
      <c r="CU53" s="47"/>
      <c r="CV53" s="47"/>
      <c r="CW53" s="47"/>
      <c r="CX53" s="47"/>
      <c r="CY53" s="47"/>
      <c r="CZ53" s="47"/>
      <c r="DA53" s="47"/>
      <c r="DB53" s="47"/>
      <c r="DC53" s="47"/>
      <c r="DD53" s="47"/>
      <c r="DE53" s="47"/>
      <c r="DF53" s="47"/>
      <c r="DG53" s="47"/>
      <c r="DH53" s="47"/>
      <c r="DI53" s="47"/>
      <c r="DJ53" s="47"/>
      <c r="DK53" s="47"/>
      <c r="DL53" s="47"/>
      <c r="DM53" s="47"/>
      <c r="DN53" s="47"/>
      <c r="DO53" s="47"/>
      <c r="DP53" s="47"/>
      <c r="DQ53" s="47"/>
      <c r="DR53" s="47"/>
      <c r="DS53" s="47"/>
      <c r="DT53" s="47"/>
      <c r="DU53" s="47"/>
      <c r="DV53" s="47"/>
      <c r="DW53" s="47"/>
      <c r="DX53" s="47"/>
      <c r="DY53" s="47"/>
      <c r="DZ53" s="47"/>
      <c r="EA53" s="47"/>
      <c r="EB53" s="47"/>
      <c r="EC53" s="47"/>
      <c r="ED53" s="47"/>
      <c r="EE53" s="47"/>
      <c r="EF53" s="47"/>
      <c r="EG53" s="47"/>
      <c r="EH53" s="47"/>
      <c r="EI53" s="47"/>
      <c r="EJ53" s="47"/>
      <c r="EK53" s="47"/>
      <c r="EL53" s="47"/>
      <c r="EM53" s="47"/>
      <c r="EN53" s="47"/>
      <c r="EO53" s="47"/>
      <c r="EP53" s="47"/>
      <c r="EQ53" s="47"/>
      <c r="ER53" s="47"/>
      <c r="ES53" s="47"/>
      <c r="ET53" s="47"/>
      <c r="EU53" s="47"/>
      <c r="EV53" s="47"/>
      <c r="EW53" s="47"/>
      <c r="EX53" s="47"/>
      <c r="EY53" s="47"/>
      <c r="EZ53" s="47"/>
      <c r="FA53" s="47"/>
      <c r="FB53" s="43"/>
      <c r="FC53" s="43"/>
      <c r="FD53" s="43"/>
      <c r="FE53" s="43"/>
      <c r="FF53" s="43"/>
      <c r="FG53" s="35"/>
      <c r="FH53" s="35"/>
      <c r="FI53" s="3"/>
      <c r="FJ53" s="3"/>
    </row>
    <row r="54" spans="1:166" ht="28.9" customHeight="1" x14ac:dyDescent="0.25">
      <c r="A54" s="32"/>
      <c r="B54" s="32"/>
      <c r="C54" s="39"/>
      <c r="D54" s="39"/>
      <c r="E54" s="39"/>
      <c r="F54" s="39"/>
      <c r="G54" s="39"/>
      <c r="H54" s="39"/>
      <c r="I54" s="39"/>
      <c r="J54" s="39"/>
      <c r="K54" s="39"/>
      <c r="L54" s="49"/>
      <c r="M54" s="49"/>
      <c r="N54" s="49"/>
      <c r="O54" s="49"/>
      <c r="P54" s="3"/>
      <c r="Q54" s="3"/>
      <c r="R54" s="3"/>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3"/>
      <c r="FC54" s="43"/>
      <c r="FD54" s="43"/>
      <c r="FE54" s="43"/>
      <c r="FF54" s="43"/>
      <c r="FG54" s="35"/>
      <c r="FH54" s="35"/>
      <c r="FI54" s="3"/>
      <c r="FJ54" s="3"/>
    </row>
    <row r="55" spans="1:166" ht="28.9" customHeight="1" x14ac:dyDescent="0.25">
      <c r="A55" s="32"/>
      <c r="B55" s="32"/>
      <c r="C55" s="39"/>
      <c r="D55" s="39"/>
      <c r="E55" s="39"/>
      <c r="F55" s="39"/>
      <c r="G55" s="39"/>
      <c r="H55" s="39"/>
      <c r="I55" s="39"/>
      <c r="J55" s="39"/>
      <c r="K55" s="39"/>
      <c r="L55" s="49"/>
      <c r="M55" s="49"/>
      <c r="N55" s="49"/>
      <c r="O55" s="49"/>
      <c r="P55" s="3"/>
      <c r="Q55" s="3"/>
      <c r="R55" s="3"/>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c r="CA55" s="47"/>
      <c r="CB55" s="47"/>
      <c r="CC55" s="47"/>
      <c r="CD55" s="47"/>
      <c r="CE55" s="47"/>
      <c r="CF55" s="47"/>
      <c r="CG55" s="47"/>
      <c r="CH55" s="47"/>
      <c r="CI55" s="47"/>
      <c r="CJ55" s="47"/>
      <c r="CK55" s="47"/>
      <c r="CL55" s="47"/>
      <c r="CM55" s="47"/>
      <c r="CN55" s="47"/>
      <c r="CO55" s="47"/>
      <c r="CP55" s="47"/>
      <c r="CQ55" s="47"/>
      <c r="CR55" s="47"/>
      <c r="CS55" s="47"/>
      <c r="CT55" s="47"/>
      <c r="CU55" s="47"/>
      <c r="CV55" s="47"/>
      <c r="CW55" s="47"/>
      <c r="CX55" s="47"/>
      <c r="CY55" s="47"/>
      <c r="CZ55" s="47"/>
      <c r="DA55" s="47"/>
      <c r="DB55" s="47"/>
      <c r="DC55" s="47"/>
      <c r="DD55" s="47"/>
      <c r="DE55" s="47"/>
      <c r="DF55" s="47"/>
      <c r="DG55" s="47"/>
      <c r="DH55" s="47"/>
      <c r="DI55" s="47"/>
      <c r="DJ55" s="47"/>
      <c r="DK55" s="47"/>
      <c r="DL55" s="47"/>
      <c r="DM55" s="47"/>
      <c r="DN55" s="47"/>
      <c r="DO55" s="47"/>
      <c r="DP55" s="47"/>
      <c r="DQ55" s="47"/>
      <c r="DR55" s="47"/>
      <c r="DS55" s="47"/>
      <c r="DT55" s="47"/>
      <c r="DU55" s="47"/>
      <c r="DV55" s="47"/>
      <c r="DW55" s="47"/>
      <c r="DX55" s="47"/>
      <c r="DY55" s="47"/>
      <c r="DZ55" s="47"/>
      <c r="EA55" s="47"/>
      <c r="EB55" s="47"/>
      <c r="EC55" s="47"/>
      <c r="ED55" s="47"/>
      <c r="EE55" s="47"/>
      <c r="EF55" s="47"/>
      <c r="EG55" s="47"/>
      <c r="EH55" s="47"/>
      <c r="EI55" s="47"/>
      <c r="EJ55" s="47"/>
      <c r="EK55" s="47"/>
      <c r="EL55" s="47"/>
      <c r="EM55" s="47"/>
      <c r="EN55" s="47"/>
      <c r="EO55" s="47"/>
      <c r="EP55" s="47"/>
      <c r="EQ55" s="47"/>
      <c r="ER55" s="47"/>
      <c r="ES55" s="47"/>
      <c r="ET55" s="47"/>
      <c r="EU55" s="47"/>
      <c r="EV55" s="47"/>
      <c r="EW55" s="47"/>
      <c r="EX55" s="47"/>
      <c r="EY55" s="47"/>
      <c r="EZ55" s="47"/>
      <c r="FA55" s="47"/>
      <c r="FB55" s="43"/>
      <c r="FC55" s="43"/>
      <c r="FD55" s="43"/>
      <c r="FE55" s="43"/>
      <c r="FF55" s="43"/>
      <c r="FG55" s="35"/>
      <c r="FH55" s="35"/>
      <c r="FI55" s="3"/>
      <c r="FJ55" s="3"/>
    </row>
    <row r="56" spans="1:166" ht="28.9" customHeight="1" x14ac:dyDescent="0.25">
      <c r="A56" s="32"/>
      <c r="B56" s="32"/>
      <c r="C56" s="39"/>
      <c r="D56" s="39"/>
      <c r="E56" s="39"/>
      <c r="F56" s="39"/>
      <c r="G56" s="39"/>
      <c r="H56" s="39"/>
      <c r="I56" s="39"/>
      <c r="J56" s="39"/>
      <c r="K56" s="39"/>
      <c r="L56" s="49"/>
      <c r="M56" s="49"/>
      <c r="N56" s="49"/>
      <c r="O56" s="49"/>
      <c r="P56" s="3"/>
      <c r="Q56" s="3"/>
      <c r="R56" s="3"/>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7"/>
      <c r="BT56" s="47"/>
      <c r="BU56" s="47"/>
      <c r="BV56" s="47"/>
      <c r="BW56" s="47"/>
      <c r="BX56" s="47"/>
      <c r="BY56" s="47"/>
      <c r="BZ56" s="47"/>
      <c r="CA56" s="47"/>
      <c r="CB56" s="47"/>
      <c r="CC56" s="47"/>
      <c r="CD56" s="47"/>
      <c r="CE56" s="47"/>
      <c r="CF56" s="47"/>
      <c r="CG56" s="47"/>
      <c r="CH56" s="47"/>
      <c r="CI56" s="47"/>
      <c r="CJ56" s="47"/>
      <c r="CK56" s="47"/>
      <c r="CL56" s="47"/>
      <c r="CM56" s="47"/>
      <c r="CN56" s="47"/>
      <c r="CO56" s="47"/>
      <c r="CP56" s="47"/>
      <c r="CQ56" s="47"/>
      <c r="CR56" s="47"/>
      <c r="CS56" s="47"/>
      <c r="CT56" s="47"/>
      <c r="CU56" s="47"/>
      <c r="CV56" s="47"/>
      <c r="CW56" s="47"/>
      <c r="CX56" s="47"/>
      <c r="CY56" s="47"/>
      <c r="CZ56" s="47"/>
      <c r="DA56" s="47"/>
      <c r="DB56" s="47"/>
      <c r="DC56" s="47"/>
      <c r="DD56" s="47"/>
      <c r="DE56" s="47"/>
      <c r="DF56" s="47"/>
      <c r="DG56" s="47"/>
      <c r="DH56" s="47"/>
      <c r="DI56" s="47"/>
      <c r="DJ56" s="47"/>
      <c r="DK56" s="47"/>
      <c r="DL56" s="47"/>
      <c r="DM56" s="47"/>
      <c r="DN56" s="47"/>
      <c r="DO56" s="47"/>
      <c r="DP56" s="47"/>
      <c r="DQ56" s="47"/>
      <c r="DR56" s="47"/>
      <c r="DS56" s="47"/>
      <c r="DT56" s="47"/>
      <c r="DU56" s="47"/>
      <c r="DV56" s="47"/>
      <c r="DW56" s="47"/>
      <c r="DX56" s="47"/>
      <c r="DY56" s="47"/>
      <c r="DZ56" s="47"/>
      <c r="EA56" s="47"/>
      <c r="EB56" s="47"/>
      <c r="EC56" s="47"/>
      <c r="ED56" s="47"/>
      <c r="EE56" s="47"/>
      <c r="EF56" s="47"/>
      <c r="EG56" s="47"/>
      <c r="EH56" s="47"/>
      <c r="EI56" s="47"/>
      <c r="EJ56" s="47"/>
      <c r="EK56" s="47"/>
      <c r="EL56" s="47"/>
      <c r="EM56" s="47"/>
      <c r="EN56" s="47"/>
      <c r="EO56" s="47"/>
      <c r="EP56" s="47"/>
      <c r="EQ56" s="47"/>
      <c r="ER56" s="47"/>
      <c r="ES56" s="47"/>
      <c r="ET56" s="47"/>
      <c r="EU56" s="47"/>
      <c r="EV56" s="47"/>
      <c r="EW56" s="47"/>
      <c r="EX56" s="47"/>
      <c r="EY56" s="47"/>
      <c r="EZ56" s="47"/>
      <c r="FA56" s="47"/>
      <c r="FB56" s="43"/>
      <c r="FC56" s="43"/>
      <c r="FD56" s="43"/>
      <c r="FE56" s="43"/>
      <c r="FF56" s="43"/>
      <c r="FG56" s="35"/>
      <c r="FH56" s="35"/>
      <c r="FI56" s="3"/>
      <c r="FJ56" s="3"/>
    </row>
    <row r="57" spans="1:166" ht="28.9" customHeight="1" x14ac:dyDescent="0.25">
      <c r="A57" s="32"/>
      <c r="B57" s="32"/>
      <c r="C57" s="39"/>
      <c r="D57" s="39"/>
      <c r="E57" s="39"/>
      <c r="F57" s="39"/>
      <c r="G57" s="39"/>
      <c r="H57" s="39"/>
      <c r="I57" s="39"/>
      <c r="J57" s="39"/>
      <c r="K57" s="39"/>
      <c r="L57" s="49"/>
      <c r="M57" s="49"/>
      <c r="N57" s="49"/>
      <c r="O57" s="49"/>
      <c r="P57" s="3"/>
      <c r="Q57" s="3"/>
      <c r="R57" s="3"/>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47"/>
      <c r="BW57" s="47"/>
      <c r="BX57" s="47"/>
      <c r="BY57" s="47"/>
      <c r="BZ57" s="47"/>
      <c r="CA57" s="47"/>
      <c r="CB57" s="47"/>
      <c r="CC57" s="47"/>
      <c r="CD57" s="47"/>
      <c r="CE57" s="47"/>
      <c r="CF57" s="47"/>
      <c r="CG57" s="47"/>
      <c r="CH57" s="47"/>
      <c r="CI57" s="47"/>
      <c r="CJ57" s="47"/>
      <c r="CK57" s="47"/>
      <c r="CL57" s="47"/>
      <c r="CM57" s="47"/>
      <c r="CN57" s="47"/>
      <c r="CO57" s="47"/>
      <c r="CP57" s="47"/>
      <c r="CQ57" s="47"/>
      <c r="CR57" s="47"/>
      <c r="CS57" s="47"/>
      <c r="CT57" s="47"/>
      <c r="CU57" s="47"/>
      <c r="CV57" s="47"/>
      <c r="CW57" s="47"/>
      <c r="CX57" s="47"/>
      <c r="CY57" s="47"/>
      <c r="CZ57" s="47"/>
      <c r="DA57" s="47"/>
      <c r="DB57" s="47"/>
      <c r="DC57" s="47"/>
      <c r="DD57" s="47"/>
      <c r="DE57" s="47"/>
      <c r="DF57" s="47"/>
      <c r="DG57" s="47"/>
      <c r="DH57" s="47"/>
      <c r="DI57" s="47"/>
      <c r="DJ57" s="47"/>
      <c r="DK57" s="47"/>
      <c r="DL57" s="47"/>
      <c r="DM57" s="47"/>
      <c r="DN57" s="47"/>
      <c r="DO57" s="47"/>
      <c r="DP57" s="47"/>
      <c r="DQ57" s="47"/>
      <c r="DR57" s="47"/>
      <c r="DS57" s="47"/>
      <c r="DT57" s="47"/>
      <c r="DU57" s="47"/>
      <c r="DV57" s="47"/>
      <c r="DW57" s="47"/>
      <c r="DX57" s="47"/>
      <c r="DY57" s="47"/>
      <c r="DZ57" s="47"/>
      <c r="EA57" s="47"/>
      <c r="EB57" s="47"/>
      <c r="EC57" s="47"/>
      <c r="ED57" s="47"/>
      <c r="EE57" s="47"/>
      <c r="EF57" s="47"/>
      <c r="EG57" s="47"/>
      <c r="EH57" s="47"/>
      <c r="EI57" s="47"/>
      <c r="EJ57" s="47"/>
      <c r="EK57" s="47"/>
      <c r="EL57" s="47"/>
      <c r="EM57" s="47"/>
      <c r="EN57" s="47"/>
      <c r="EO57" s="47"/>
      <c r="EP57" s="47"/>
      <c r="EQ57" s="47"/>
      <c r="ER57" s="47"/>
      <c r="ES57" s="47"/>
      <c r="ET57" s="47"/>
      <c r="EU57" s="47"/>
      <c r="EV57" s="47"/>
      <c r="EW57" s="47"/>
      <c r="EX57" s="47"/>
      <c r="EY57" s="47"/>
      <c r="EZ57" s="47"/>
      <c r="FA57" s="47"/>
      <c r="FB57" s="43"/>
      <c r="FC57" s="43"/>
      <c r="FD57" s="43"/>
      <c r="FE57" s="43"/>
      <c r="FF57" s="43"/>
      <c r="FG57" s="35"/>
      <c r="FH57" s="35"/>
      <c r="FI57" s="3"/>
      <c r="FJ57" s="3"/>
    </row>
    <row r="58" spans="1:166" ht="28.9" customHeight="1" x14ac:dyDescent="0.25">
      <c r="A58" s="32"/>
      <c r="B58" s="32"/>
      <c r="C58" s="39"/>
      <c r="D58" s="39"/>
      <c r="E58" s="39"/>
      <c r="F58" s="39"/>
      <c r="G58" s="39"/>
      <c r="H58" s="39"/>
      <c r="I58" s="39"/>
      <c r="J58" s="39"/>
      <c r="K58" s="39"/>
      <c r="L58" s="49"/>
      <c r="M58" s="49"/>
      <c r="N58" s="49"/>
      <c r="O58" s="49"/>
      <c r="P58" s="3"/>
      <c r="Q58" s="3"/>
      <c r="R58" s="3"/>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7"/>
      <c r="BU58" s="47"/>
      <c r="BV58" s="47"/>
      <c r="BW58" s="47"/>
      <c r="BX58" s="47"/>
      <c r="BY58" s="47"/>
      <c r="BZ58" s="47"/>
      <c r="CA58" s="47"/>
      <c r="CB58" s="47"/>
      <c r="CC58" s="47"/>
      <c r="CD58" s="47"/>
      <c r="CE58" s="47"/>
      <c r="CF58" s="47"/>
      <c r="CG58" s="47"/>
      <c r="CH58" s="47"/>
      <c r="CI58" s="47"/>
      <c r="CJ58" s="47"/>
      <c r="CK58" s="47"/>
      <c r="CL58" s="47"/>
      <c r="CM58" s="47"/>
      <c r="CN58" s="47"/>
      <c r="CO58" s="47"/>
      <c r="CP58" s="47"/>
      <c r="CQ58" s="47"/>
      <c r="CR58" s="47"/>
      <c r="CS58" s="47"/>
      <c r="CT58" s="47"/>
      <c r="CU58" s="47"/>
      <c r="CV58" s="47"/>
      <c r="CW58" s="47"/>
      <c r="CX58" s="47"/>
      <c r="CY58" s="47"/>
      <c r="CZ58" s="47"/>
      <c r="DA58" s="47"/>
      <c r="DB58" s="47"/>
      <c r="DC58" s="47"/>
      <c r="DD58" s="47"/>
      <c r="DE58" s="47"/>
      <c r="DF58" s="47"/>
      <c r="DG58" s="47"/>
      <c r="DH58" s="47"/>
      <c r="DI58" s="47"/>
      <c r="DJ58" s="47"/>
      <c r="DK58" s="47"/>
      <c r="DL58" s="47"/>
      <c r="DM58" s="47"/>
      <c r="DN58" s="47"/>
      <c r="DO58" s="47"/>
      <c r="DP58" s="47"/>
      <c r="DQ58" s="47"/>
      <c r="DR58" s="47"/>
      <c r="DS58" s="47"/>
      <c r="DT58" s="47"/>
      <c r="DU58" s="47"/>
      <c r="DV58" s="47"/>
      <c r="DW58" s="47"/>
      <c r="DX58" s="47"/>
      <c r="DY58" s="47"/>
      <c r="DZ58" s="47"/>
      <c r="EA58" s="47"/>
      <c r="EB58" s="47"/>
      <c r="EC58" s="47"/>
      <c r="ED58" s="47"/>
      <c r="EE58" s="47"/>
      <c r="EF58" s="47"/>
      <c r="EG58" s="47"/>
      <c r="EH58" s="47"/>
      <c r="EI58" s="47"/>
      <c r="EJ58" s="47"/>
      <c r="EK58" s="47"/>
      <c r="EL58" s="47"/>
      <c r="EM58" s="47"/>
      <c r="EN58" s="47"/>
      <c r="EO58" s="47"/>
      <c r="EP58" s="47"/>
      <c r="EQ58" s="47"/>
      <c r="ER58" s="47"/>
      <c r="ES58" s="47"/>
      <c r="ET58" s="47"/>
      <c r="EU58" s="47"/>
      <c r="EV58" s="47"/>
      <c r="EW58" s="47"/>
      <c r="EX58" s="47"/>
      <c r="EY58" s="47"/>
      <c r="EZ58" s="47"/>
      <c r="FA58" s="47"/>
      <c r="FB58" s="43"/>
      <c r="FC58" s="43"/>
      <c r="FD58" s="43"/>
      <c r="FE58" s="43"/>
      <c r="FF58" s="43"/>
      <c r="FG58" s="35"/>
      <c r="FH58" s="35"/>
      <c r="FI58" s="3"/>
      <c r="FJ58" s="3"/>
    </row>
    <row r="59" spans="1:166" ht="28.9" customHeight="1" x14ac:dyDescent="0.25">
      <c r="A59" s="32"/>
      <c r="B59" s="32"/>
      <c r="C59" s="39"/>
      <c r="D59" s="39"/>
      <c r="E59" s="39"/>
      <c r="F59" s="39"/>
      <c r="G59" s="39"/>
      <c r="H59" s="39"/>
      <c r="I59" s="39"/>
      <c r="J59" s="39"/>
      <c r="K59" s="39"/>
      <c r="L59" s="49"/>
      <c r="M59" s="49"/>
      <c r="N59" s="49"/>
      <c r="O59" s="49"/>
      <c r="P59" s="3"/>
      <c r="Q59" s="3"/>
      <c r="R59" s="3"/>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7"/>
      <c r="BU59" s="47"/>
      <c r="BV59" s="47"/>
      <c r="BW59" s="47"/>
      <c r="BX59" s="47"/>
      <c r="BY59" s="47"/>
      <c r="BZ59" s="47"/>
      <c r="CA59" s="47"/>
      <c r="CB59" s="47"/>
      <c r="CC59" s="47"/>
      <c r="CD59" s="47"/>
      <c r="CE59" s="47"/>
      <c r="CF59" s="47"/>
      <c r="CG59" s="47"/>
      <c r="CH59" s="47"/>
      <c r="CI59" s="47"/>
      <c r="CJ59" s="47"/>
      <c r="CK59" s="47"/>
      <c r="CL59" s="47"/>
      <c r="CM59" s="47"/>
      <c r="CN59" s="47"/>
      <c r="CO59" s="47"/>
      <c r="CP59" s="47"/>
      <c r="CQ59" s="47"/>
      <c r="CR59" s="47"/>
      <c r="CS59" s="47"/>
      <c r="CT59" s="47"/>
      <c r="CU59" s="47"/>
      <c r="CV59" s="47"/>
      <c r="CW59" s="47"/>
      <c r="CX59" s="47"/>
      <c r="CY59" s="47"/>
      <c r="CZ59" s="47"/>
      <c r="DA59" s="47"/>
      <c r="DB59" s="47"/>
      <c r="DC59" s="47"/>
      <c r="DD59" s="47"/>
      <c r="DE59" s="47"/>
      <c r="DF59" s="47"/>
      <c r="DG59" s="47"/>
      <c r="DH59" s="47"/>
      <c r="DI59" s="47"/>
      <c r="DJ59" s="47"/>
      <c r="DK59" s="47"/>
      <c r="DL59" s="47"/>
      <c r="DM59" s="47"/>
      <c r="DN59" s="47"/>
      <c r="DO59" s="47"/>
      <c r="DP59" s="47"/>
      <c r="DQ59" s="47"/>
      <c r="DR59" s="47"/>
      <c r="DS59" s="47"/>
      <c r="DT59" s="47"/>
      <c r="DU59" s="47"/>
      <c r="DV59" s="47"/>
      <c r="DW59" s="47"/>
      <c r="DX59" s="47"/>
      <c r="DY59" s="47"/>
      <c r="DZ59" s="47"/>
      <c r="EA59" s="47"/>
      <c r="EB59" s="47"/>
      <c r="EC59" s="47"/>
      <c r="ED59" s="47"/>
      <c r="EE59" s="47"/>
      <c r="EF59" s="47"/>
      <c r="EG59" s="47"/>
      <c r="EH59" s="47"/>
      <c r="EI59" s="47"/>
      <c r="EJ59" s="47"/>
      <c r="EK59" s="47"/>
      <c r="EL59" s="47"/>
      <c r="EM59" s="47"/>
      <c r="EN59" s="47"/>
      <c r="EO59" s="47"/>
      <c r="EP59" s="47"/>
      <c r="EQ59" s="47"/>
      <c r="ER59" s="47"/>
      <c r="ES59" s="47"/>
      <c r="ET59" s="47"/>
      <c r="EU59" s="47"/>
      <c r="EV59" s="47"/>
      <c r="EW59" s="47"/>
      <c r="EX59" s="47"/>
      <c r="EY59" s="47"/>
      <c r="EZ59" s="47"/>
      <c r="FA59" s="47"/>
      <c r="FB59" s="43"/>
      <c r="FC59" s="43"/>
      <c r="FD59" s="43"/>
      <c r="FE59" s="43"/>
      <c r="FF59" s="43"/>
      <c r="FG59" s="35"/>
      <c r="FH59" s="35"/>
      <c r="FI59" s="3"/>
      <c r="FJ59" s="3"/>
    </row>
    <row r="60" spans="1:166" ht="28.9" customHeight="1" x14ac:dyDescent="0.25">
      <c r="A60" s="32"/>
      <c r="B60" s="32"/>
      <c r="C60" s="39"/>
      <c r="D60" s="39"/>
      <c r="E60" s="39"/>
      <c r="F60" s="39"/>
      <c r="G60" s="39"/>
      <c r="H60" s="39"/>
      <c r="I60" s="39"/>
      <c r="J60" s="39"/>
      <c r="K60" s="39"/>
      <c r="L60" s="49"/>
      <c r="M60" s="49"/>
      <c r="N60" s="49"/>
      <c r="O60" s="49"/>
      <c r="P60" s="3"/>
      <c r="Q60" s="3"/>
      <c r="R60" s="3"/>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7"/>
      <c r="CI60" s="47"/>
      <c r="CJ60" s="47"/>
      <c r="CK60" s="47"/>
      <c r="CL60" s="47"/>
      <c r="CM60" s="47"/>
      <c r="CN60" s="47"/>
      <c r="CO60" s="47"/>
      <c r="CP60" s="47"/>
      <c r="CQ60" s="47"/>
      <c r="CR60" s="47"/>
      <c r="CS60" s="47"/>
      <c r="CT60" s="47"/>
      <c r="CU60" s="47"/>
      <c r="CV60" s="47"/>
      <c r="CW60" s="47"/>
      <c r="CX60" s="47"/>
      <c r="CY60" s="47"/>
      <c r="CZ60" s="47"/>
      <c r="DA60" s="47"/>
      <c r="DB60" s="47"/>
      <c r="DC60" s="47"/>
      <c r="DD60" s="47"/>
      <c r="DE60" s="47"/>
      <c r="DF60" s="47"/>
      <c r="DG60" s="47"/>
      <c r="DH60" s="47"/>
      <c r="DI60" s="47"/>
      <c r="DJ60" s="47"/>
      <c r="DK60" s="47"/>
      <c r="DL60" s="47"/>
      <c r="DM60" s="47"/>
      <c r="DN60" s="47"/>
      <c r="DO60" s="47"/>
      <c r="DP60" s="47"/>
      <c r="DQ60" s="47"/>
      <c r="DR60" s="47"/>
      <c r="DS60" s="47"/>
      <c r="DT60" s="47"/>
      <c r="DU60" s="47"/>
      <c r="DV60" s="47"/>
      <c r="DW60" s="47"/>
      <c r="DX60" s="47"/>
      <c r="DY60" s="47"/>
      <c r="DZ60" s="47"/>
      <c r="EA60" s="47"/>
      <c r="EB60" s="47"/>
      <c r="EC60" s="47"/>
      <c r="ED60" s="47"/>
      <c r="EE60" s="47"/>
      <c r="EF60" s="47"/>
      <c r="EG60" s="47"/>
      <c r="EH60" s="47"/>
      <c r="EI60" s="47"/>
      <c r="EJ60" s="47"/>
      <c r="EK60" s="47"/>
      <c r="EL60" s="47"/>
      <c r="EM60" s="47"/>
      <c r="EN60" s="47"/>
      <c r="EO60" s="47"/>
      <c r="EP60" s="47"/>
      <c r="EQ60" s="47"/>
      <c r="ER60" s="47"/>
      <c r="ES60" s="47"/>
      <c r="ET60" s="47"/>
      <c r="EU60" s="47"/>
      <c r="EV60" s="47"/>
      <c r="EW60" s="47"/>
      <c r="EX60" s="47"/>
      <c r="EY60" s="47"/>
      <c r="EZ60" s="47"/>
      <c r="FA60" s="47"/>
      <c r="FB60" s="43"/>
      <c r="FC60" s="43"/>
      <c r="FD60" s="43"/>
      <c r="FE60" s="43"/>
      <c r="FF60" s="43"/>
      <c r="FG60" s="35"/>
      <c r="FH60" s="35"/>
      <c r="FI60" s="3"/>
      <c r="FJ60" s="3"/>
    </row>
    <row r="61" spans="1:166" ht="28.9" customHeight="1" x14ac:dyDescent="0.25">
      <c r="A61" s="32"/>
      <c r="B61" s="32"/>
      <c r="C61" s="39"/>
      <c r="D61" s="39"/>
      <c r="E61" s="39"/>
      <c r="F61" s="39"/>
      <c r="G61" s="39"/>
      <c r="H61" s="39"/>
      <c r="I61" s="39"/>
      <c r="J61" s="39"/>
      <c r="K61" s="39"/>
      <c r="L61" s="49"/>
      <c r="M61" s="49"/>
      <c r="N61" s="49"/>
      <c r="O61" s="49"/>
      <c r="P61" s="3"/>
      <c r="Q61" s="3"/>
      <c r="R61" s="3"/>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c r="EB61" s="47"/>
      <c r="EC61" s="47"/>
      <c r="ED61" s="47"/>
      <c r="EE61" s="47"/>
      <c r="EF61" s="47"/>
      <c r="EG61" s="47"/>
      <c r="EH61" s="47"/>
      <c r="EI61" s="47"/>
      <c r="EJ61" s="47"/>
      <c r="EK61" s="47"/>
      <c r="EL61" s="47"/>
      <c r="EM61" s="47"/>
      <c r="EN61" s="47"/>
      <c r="EO61" s="47"/>
      <c r="EP61" s="47"/>
      <c r="EQ61" s="47"/>
      <c r="ER61" s="47"/>
      <c r="ES61" s="47"/>
      <c r="ET61" s="47"/>
      <c r="EU61" s="47"/>
      <c r="EV61" s="47"/>
      <c r="EW61" s="47"/>
      <c r="EX61" s="47"/>
      <c r="EY61" s="47"/>
      <c r="EZ61" s="47"/>
      <c r="FA61" s="47"/>
      <c r="FB61" s="43"/>
      <c r="FC61" s="43"/>
      <c r="FD61" s="43"/>
      <c r="FE61" s="43"/>
      <c r="FF61" s="43"/>
      <c r="FG61" s="35"/>
      <c r="FH61" s="35"/>
      <c r="FI61" s="3"/>
      <c r="FJ61" s="3"/>
    </row>
    <row r="62" spans="1:166" ht="28.9" customHeight="1" x14ac:dyDescent="0.25">
      <c r="A62" s="32"/>
      <c r="B62" s="32"/>
      <c r="C62" s="39"/>
      <c r="D62" s="39"/>
      <c r="E62" s="39"/>
      <c r="F62" s="39"/>
      <c r="G62" s="39"/>
      <c r="H62" s="39"/>
      <c r="I62" s="39"/>
      <c r="J62" s="39"/>
      <c r="K62" s="39"/>
      <c r="L62" s="49"/>
      <c r="M62" s="49"/>
      <c r="N62" s="49"/>
      <c r="O62" s="49"/>
      <c r="P62" s="3"/>
      <c r="Q62" s="3"/>
      <c r="R62" s="3"/>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47"/>
      <c r="CN62" s="47"/>
      <c r="CO62" s="47"/>
      <c r="CP62" s="47"/>
      <c r="CQ62" s="47"/>
      <c r="CR62" s="47"/>
      <c r="CS62" s="47"/>
      <c r="CT62" s="47"/>
      <c r="CU62" s="47"/>
      <c r="CV62" s="47"/>
      <c r="CW62" s="47"/>
      <c r="CX62" s="47"/>
      <c r="CY62" s="47"/>
      <c r="CZ62" s="47"/>
      <c r="DA62" s="47"/>
      <c r="DB62" s="47"/>
      <c r="DC62" s="47"/>
      <c r="DD62" s="47"/>
      <c r="DE62" s="47"/>
      <c r="DF62" s="47"/>
      <c r="DG62" s="47"/>
      <c r="DH62" s="47"/>
      <c r="DI62" s="47"/>
      <c r="DJ62" s="47"/>
      <c r="DK62" s="47"/>
      <c r="DL62" s="47"/>
      <c r="DM62" s="47"/>
      <c r="DN62" s="47"/>
      <c r="DO62" s="47"/>
      <c r="DP62" s="47"/>
      <c r="DQ62" s="47"/>
      <c r="DR62" s="47"/>
      <c r="DS62" s="47"/>
      <c r="DT62" s="47"/>
      <c r="DU62" s="47"/>
      <c r="DV62" s="47"/>
      <c r="DW62" s="47"/>
      <c r="DX62" s="47"/>
      <c r="DY62" s="47"/>
      <c r="DZ62" s="47"/>
      <c r="EA62" s="47"/>
      <c r="EB62" s="47"/>
      <c r="EC62" s="47"/>
      <c r="ED62" s="47"/>
      <c r="EE62" s="47"/>
      <c r="EF62" s="47"/>
      <c r="EG62" s="47"/>
      <c r="EH62" s="47"/>
      <c r="EI62" s="47"/>
      <c r="EJ62" s="47"/>
      <c r="EK62" s="47"/>
      <c r="EL62" s="47"/>
      <c r="EM62" s="47"/>
      <c r="EN62" s="47"/>
      <c r="EO62" s="47"/>
      <c r="EP62" s="47"/>
      <c r="EQ62" s="47"/>
      <c r="ER62" s="47"/>
      <c r="ES62" s="47"/>
      <c r="ET62" s="47"/>
      <c r="EU62" s="47"/>
      <c r="EV62" s="47"/>
      <c r="EW62" s="47"/>
      <c r="EX62" s="47"/>
      <c r="EY62" s="47"/>
      <c r="EZ62" s="47"/>
      <c r="FA62" s="47"/>
      <c r="FB62" s="43"/>
      <c r="FC62" s="43"/>
      <c r="FD62" s="43"/>
      <c r="FE62" s="43"/>
      <c r="FF62" s="43"/>
      <c r="FG62" s="35"/>
      <c r="FH62" s="35"/>
      <c r="FI62" s="3"/>
      <c r="FJ62" s="3"/>
    </row>
    <row r="63" spans="1:166" ht="28.9" customHeight="1" x14ac:dyDescent="0.25">
      <c r="A63" s="32"/>
      <c r="B63" s="32"/>
      <c r="C63" s="39"/>
      <c r="D63" s="39"/>
      <c r="E63" s="39"/>
      <c r="F63" s="39"/>
      <c r="G63" s="39"/>
      <c r="H63" s="39"/>
      <c r="I63" s="39"/>
      <c r="J63" s="39"/>
      <c r="K63" s="39"/>
      <c r="L63" s="49"/>
      <c r="M63" s="49"/>
      <c r="N63" s="49"/>
      <c r="O63" s="49"/>
      <c r="P63" s="3"/>
      <c r="Q63" s="3"/>
      <c r="R63" s="3"/>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c r="CI63" s="47"/>
      <c r="CJ63" s="47"/>
      <c r="CK63" s="47"/>
      <c r="CL63" s="47"/>
      <c r="CM63" s="47"/>
      <c r="CN63" s="47"/>
      <c r="CO63" s="47"/>
      <c r="CP63" s="47"/>
      <c r="CQ63" s="47"/>
      <c r="CR63" s="47"/>
      <c r="CS63" s="47"/>
      <c r="CT63" s="47"/>
      <c r="CU63" s="47"/>
      <c r="CV63" s="47"/>
      <c r="CW63" s="47"/>
      <c r="CX63" s="47"/>
      <c r="CY63" s="47"/>
      <c r="CZ63" s="47"/>
      <c r="DA63" s="47"/>
      <c r="DB63" s="47"/>
      <c r="DC63" s="47"/>
      <c r="DD63" s="47"/>
      <c r="DE63" s="47"/>
      <c r="DF63" s="47"/>
      <c r="DG63" s="47"/>
      <c r="DH63" s="47"/>
      <c r="DI63" s="47"/>
      <c r="DJ63" s="47"/>
      <c r="DK63" s="47"/>
      <c r="DL63" s="47"/>
      <c r="DM63" s="47"/>
      <c r="DN63" s="47"/>
      <c r="DO63" s="47"/>
      <c r="DP63" s="47"/>
      <c r="DQ63" s="47"/>
      <c r="DR63" s="47"/>
      <c r="DS63" s="47"/>
      <c r="DT63" s="47"/>
      <c r="DU63" s="47"/>
      <c r="DV63" s="47"/>
      <c r="DW63" s="47"/>
      <c r="DX63" s="47"/>
      <c r="DY63" s="47"/>
      <c r="DZ63" s="47"/>
      <c r="EA63" s="47"/>
      <c r="EB63" s="47"/>
      <c r="EC63" s="47"/>
      <c r="ED63" s="47"/>
      <c r="EE63" s="47"/>
      <c r="EF63" s="47"/>
      <c r="EG63" s="47"/>
      <c r="EH63" s="47"/>
      <c r="EI63" s="47"/>
      <c r="EJ63" s="47"/>
      <c r="EK63" s="47"/>
      <c r="EL63" s="47"/>
      <c r="EM63" s="47"/>
      <c r="EN63" s="47"/>
      <c r="EO63" s="47"/>
      <c r="EP63" s="47"/>
      <c r="EQ63" s="47"/>
      <c r="ER63" s="47"/>
      <c r="ES63" s="47"/>
      <c r="ET63" s="47"/>
      <c r="EU63" s="47"/>
      <c r="EV63" s="47"/>
      <c r="EW63" s="47"/>
      <c r="EX63" s="47"/>
      <c r="EY63" s="47"/>
      <c r="EZ63" s="47"/>
      <c r="FA63" s="47"/>
      <c r="FB63" s="43"/>
      <c r="FC63" s="43"/>
      <c r="FD63" s="43"/>
      <c r="FE63" s="43"/>
      <c r="FF63" s="43"/>
      <c r="FG63" s="35"/>
      <c r="FH63" s="35"/>
      <c r="FI63" s="3"/>
      <c r="FJ63" s="3"/>
    </row>
    <row r="64" spans="1:166" ht="28.9" customHeight="1" x14ac:dyDescent="0.25">
      <c r="A64" s="32"/>
      <c r="B64" s="32"/>
      <c r="C64" s="39"/>
      <c r="D64" s="39"/>
      <c r="E64" s="39"/>
      <c r="F64" s="39"/>
      <c r="G64" s="39"/>
      <c r="H64" s="39"/>
      <c r="I64" s="39"/>
      <c r="J64" s="39"/>
      <c r="K64" s="39"/>
      <c r="L64" s="49"/>
      <c r="M64" s="49"/>
      <c r="N64" s="49"/>
      <c r="O64" s="49"/>
      <c r="P64" s="3"/>
      <c r="Q64" s="3"/>
      <c r="R64" s="3"/>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c r="CQ64" s="47"/>
      <c r="CR64" s="47"/>
      <c r="CS64" s="47"/>
      <c r="CT64" s="47"/>
      <c r="CU64" s="47"/>
      <c r="CV64" s="47"/>
      <c r="CW64" s="47"/>
      <c r="CX64" s="47"/>
      <c r="CY64" s="47"/>
      <c r="CZ64" s="47"/>
      <c r="DA64" s="47"/>
      <c r="DB64" s="47"/>
      <c r="DC64" s="47"/>
      <c r="DD64" s="47"/>
      <c r="DE64" s="47"/>
      <c r="DF64" s="47"/>
      <c r="DG64" s="47"/>
      <c r="DH64" s="47"/>
      <c r="DI64" s="47"/>
      <c r="DJ64" s="47"/>
      <c r="DK64" s="47"/>
      <c r="DL64" s="47"/>
      <c r="DM64" s="47"/>
      <c r="DN64" s="47"/>
      <c r="DO64" s="47"/>
      <c r="DP64" s="47"/>
      <c r="DQ64" s="47"/>
      <c r="DR64" s="47"/>
      <c r="DS64" s="47"/>
      <c r="DT64" s="47"/>
      <c r="DU64" s="47"/>
      <c r="DV64" s="47"/>
      <c r="DW64" s="47"/>
      <c r="DX64" s="47"/>
      <c r="DY64" s="47"/>
      <c r="DZ64" s="47"/>
      <c r="EA64" s="47"/>
      <c r="EB64" s="47"/>
      <c r="EC64" s="47"/>
      <c r="ED64" s="47"/>
      <c r="EE64" s="47"/>
      <c r="EF64" s="47"/>
      <c r="EG64" s="47"/>
      <c r="EH64" s="47"/>
      <c r="EI64" s="47"/>
      <c r="EJ64" s="47"/>
      <c r="EK64" s="47"/>
      <c r="EL64" s="47"/>
      <c r="EM64" s="47"/>
      <c r="EN64" s="47"/>
      <c r="EO64" s="47"/>
      <c r="EP64" s="47"/>
      <c r="EQ64" s="47"/>
      <c r="ER64" s="47"/>
      <c r="ES64" s="47"/>
      <c r="ET64" s="47"/>
      <c r="EU64" s="47"/>
      <c r="EV64" s="47"/>
      <c r="EW64" s="47"/>
      <c r="EX64" s="47"/>
      <c r="EY64" s="47"/>
      <c r="EZ64" s="47"/>
      <c r="FA64" s="47"/>
      <c r="FB64" s="43"/>
      <c r="FC64" s="43"/>
      <c r="FD64" s="43"/>
      <c r="FE64" s="43"/>
      <c r="FF64" s="43"/>
      <c r="FG64" s="35"/>
      <c r="FH64" s="35"/>
      <c r="FI64" s="3"/>
      <c r="FJ64" s="3"/>
    </row>
    <row r="65" spans="1:166" ht="28.9" customHeight="1" x14ac:dyDescent="0.25">
      <c r="A65" s="32"/>
      <c r="B65" s="32"/>
      <c r="C65" s="39"/>
      <c r="D65" s="39"/>
      <c r="E65" s="39"/>
      <c r="F65" s="39"/>
      <c r="G65" s="39"/>
      <c r="H65" s="39"/>
      <c r="I65" s="39"/>
      <c r="J65" s="39"/>
      <c r="K65" s="39"/>
      <c r="L65" s="49"/>
      <c r="M65" s="49"/>
      <c r="N65" s="49"/>
      <c r="O65" s="49"/>
      <c r="P65" s="3"/>
      <c r="Q65" s="3"/>
      <c r="R65" s="3"/>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7"/>
      <c r="DY65" s="47"/>
      <c r="DZ65" s="47"/>
      <c r="EA65" s="47"/>
      <c r="EB65" s="47"/>
      <c r="EC65" s="47"/>
      <c r="ED65" s="47"/>
      <c r="EE65" s="47"/>
      <c r="EF65" s="47"/>
      <c r="EG65" s="47"/>
      <c r="EH65" s="47"/>
      <c r="EI65" s="47"/>
      <c r="EJ65" s="47"/>
      <c r="EK65" s="47"/>
      <c r="EL65" s="47"/>
      <c r="EM65" s="47"/>
      <c r="EN65" s="47"/>
      <c r="EO65" s="47"/>
      <c r="EP65" s="47"/>
      <c r="EQ65" s="47"/>
      <c r="ER65" s="47"/>
      <c r="ES65" s="47"/>
      <c r="ET65" s="47"/>
      <c r="EU65" s="47"/>
      <c r="EV65" s="47"/>
      <c r="EW65" s="47"/>
      <c r="EX65" s="47"/>
      <c r="EY65" s="47"/>
      <c r="EZ65" s="47"/>
      <c r="FA65" s="47"/>
      <c r="FB65" s="43"/>
      <c r="FC65" s="43"/>
      <c r="FD65" s="43"/>
      <c r="FE65" s="43"/>
      <c r="FF65" s="43"/>
      <c r="FG65" s="35"/>
      <c r="FH65" s="35"/>
      <c r="FI65" s="3"/>
      <c r="FJ65" s="3"/>
    </row>
    <row r="66" spans="1:166" ht="28.9" customHeight="1" x14ac:dyDescent="0.25">
      <c r="A66" s="32"/>
      <c r="B66" s="32"/>
      <c r="C66" s="39"/>
      <c r="D66" s="39"/>
      <c r="E66" s="39"/>
      <c r="F66" s="39"/>
      <c r="G66" s="39"/>
      <c r="H66" s="39"/>
      <c r="I66" s="39"/>
      <c r="J66" s="39"/>
      <c r="K66" s="39"/>
      <c r="L66" s="49"/>
      <c r="M66" s="49"/>
      <c r="N66" s="49"/>
      <c r="O66" s="49"/>
      <c r="P66" s="3"/>
      <c r="Q66" s="3"/>
      <c r="R66" s="3"/>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c r="BU66" s="47"/>
      <c r="BV66" s="47"/>
      <c r="BW66" s="47"/>
      <c r="BX66" s="47"/>
      <c r="BY66" s="47"/>
      <c r="BZ66" s="47"/>
      <c r="CA66" s="47"/>
      <c r="CB66" s="47"/>
      <c r="CC66" s="47"/>
      <c r="CD66" s="47"/>
      <c r="CE66" s="47"/>
      <c r="CF66" s="47"/>
      <c r="CG66" s="47"/>
      <c r="CH66" s="47"/>
      <c r="CI66" s="47"/>
      <c r="CJ66" s="47"/>
      <c r="CK66" s="47"/>
      <c r="CL66" s="47"/>
      <c r="CM66" s="47"/>
      <c r="CN66" s="47"/>
      <c r="CO66" s="47"/>
      <c r="CP66" s="47"/>
      <c r="CQ66" s="47"/>
      <c r="CR66" s="47"/>
      <c r="CS66" s="47"/>
      <c r="CT66" s="47"/>
      <c r="CU66" s="47"/>
      <c r="CV66" s="47"/>
      <c r="CW66" s="47"/>
      <c r="CX66" s="47"/>
      <c r="CY66" s="47"/>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c r="EA66" s="47"/>
      <c r="EB66" s="47"/>
      <c r="EC66" s="47"/>
      <c r="ED66" s="47"/>
      <c r="EE66" s="47"/>
      <c r="EF66" s="47"/>
      <c r="EG66" s="47"/>
      <c r="EH66" s="47"/>
      <c r="EI66" s="47"/>
      <c r="EJ66" s="47"/>
      <c r="EK66" s="47"/>
      <c r="EL66" s="47"/>
      <c r="EM66" s="47"/>
      <c r="EN66" s="47"/>
      <c r="EO66" s="47"/>
      <c r="EP66" s="47"/>
      <c r="EQ66" s="47"/>
      <c r="ER66" s="47"/>
      <c r="ES66" s="47"/>
      <c r="ET66" s="47"/>
      <c r="EU66" s="47"/>
      <c r="EV66" s="47"/>
      <c r="EW66" s="47"/>
      <c r="EX66" s="47"/>
      <c r="EY66" s="47"/>
      <c r="EZ66" s="47"/>
      <c r="FA66" s="47"/>
      <c r="FB66" s="43"/>
      <c r="FC66" s="43"/>
      <c r="FD66" s="43"/>
      <c r="FE66" s="43"/>
      <c r="FF66" s="43"/>
      <c r="FG66" s="35"/>
      <c r="FH66" s="35"/>
      <c r="FI66" s="3"/>
      <c r="FJ66" s="3"/>
    </row>
    <row r="67" spans="1:166" ht="28.9" customHeight="1" x14ac:dyDescent="0.25">
      <c r="A67" s="32"/>
      <c r="B67" s="32"/>
      <c r="C67" s="39"/>
      <c r="D67" s="39"/>
      <c r="E67" s="39"/>
      <c r="F67" s="39"/>
      <c r="G67" s="39"/>
      <c r="H67" s="39"/>
      <c r="I67" s="39"/>
      <c r="J67" s="39"/>
      <c r="K67" s="39"/>
      <c r="L67" s="49"/>
      <c r="M67" s="49"/>
      <c r="N67" s="49"/>
      <c r="O67" s="49"/>
      <c r="P67" s="3"/>
      <c r="Q67" s="3"/>
      <c r="R67" s="3"/>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7"/>
      <c r="BY67" s="47"/>
      <c r="BZ67" s="47"/>
      <c r="CA67" s="47"/>
      <c r="CB67" s="47"/>
      <c r="CC67" s="47"/>
      <c r="CD67" s="47"/>
      <c r="CE67" s="47"/>
      <c r="CF67" s="47"/>
      <c r="CG67" s="47"/>
      <c r="CH67" s="47"/>
      <c r="CI67" s="47"/>
      <c r="CJ67" s="47"/>
      <c r="CK67" s="47"/>
      <c r="CL67" s="47"/>
      <c r="CM67" s="47"/>
      <c r="CN67" s="47"/>
      <c r="CO67" s="47"/>
      <c r="CP67" s="47"/>
      <c r="CQ67" s="47"/>
      <c r="CR67" s="47"/>
      <c r="CS67" s="47"/>
      <c r="CT67" s="47"/>
      <c r="CU67" s="47"/>
      <c r="CV67" s="47"/>
      <c r="CW67" s="47"/>
      <c r="CX67" s="47"/>
      <c r="CY67" s="47"/>
      <c r="CZ67" s="47"/>
      <c r="DA67" s="47"/>
      <c r="DB67" s="47"/>
      <c r="DC67" s="47"/>
      <c r="DD67" s="47"/>
      <c r="DE67" s="47"/>
      <c r="DF67" s="47"/>
      <c r="DG67" s="47"/>
      <c r="DH67" s="47"/>
      <c r="DI67" s="47"/>
      <c r="DJ67" s="47"/>
      <c r="DK67" s="47"/>
      <c r="DL67" s="47"/>
      <c r="DM67" s="47"/>
      <c r="DN67" s="47"/>
      <c r="DO67" s="47"/>
      <c r="DP67" s="47"/>
      <c r="DQ67" s="47"/>
      <c r="DR67" s="47"/>
      <c r="DS67" s="47"/>
      <c r="DT67" s="47"/>
      <c r="DU67" s="47"/>
      <c r="DV67" s="47"/>
      <c r="DW67" s="47"/>
      <c r="DX67" s="47"/>
      <c r="DY67" s="47"/>
      <c r="DZ67" s="47"/>
      <c r="EA67" s="47"/>
      <c r="EB67" s="47"/>
      <c r="EC67" s="47"/>
      <c r="ED67" s="47"/>
      <c r="EE67" s="47"/>
      <c r="EF67" s="47"/>
      <c r="EG67" s="47"/>
      <c r="EH67" s="47"/>
      <c r="EI67" s="47"/>
      <c r="EJ67" s="47"/>
      <c r="EK67" s="47"/>
      <c r="EL67" s="47"/>
      <c r="EM67" s="47"/>
      <c r="EN67" s="47"/>
      <c r="EO67" s="47"/>
      <c r="EP67" s="47"/>
      <c r="EQ67" s="47"/>
      <c r="ER67" s="47"/>
      <c r="ES67" s="47"/>
      <c r="ET67" s="47"/>
      <c r="EU67" s="47"/>
      <c r="EV67" s="47"/>
      <c r="EW67" s="47"/>
      <c r="EX67" s="47"/>
      <c r="EY67" s="47"/>
      <c r="EZ67" s="47"/>
      <c r="FA67" s="47"/>
      <c r="FB67" s="43"/>
      <c r="FC67" s="43"/>
      <c r="FD67" s="43"/>
      <c r="FE67" s="43"/>
      <c r="FF67" s="43"/>
      <c r="FG67" s="35"/>
      <c r="FH67" s="35"/>
      <c r="FI67" s="3"/>
      <c r="FJ67" s="3"/>
    </row>
    <row r="68" spans="1:166" ht="28.9" customHeight="1" x14ac:dyDescent="0.25">
      <c r="A68" s="32"/>
      <c r="B68" s="32"/>
      <c r="C68" s="39"/>
      <c r="D68" s="39"/>
      <c r="E68" s="39"/>
      <c r="F68" s="39"/>
      <c r="G68" s="39"/>
      <c r="H68" s="39"/>
      <c r="I68" s="39"/>
      <c r="J68" s="39"/>
      <c r="K68" s="39"/>
      <c r="L68" s="49"/>
      <c r="M68" s="49"/>
      <c r="N68" s="49"/>
      <c r="O68" s="49"/>
      <c r="P68" s="3"/>
      <c r="Q68" s="3"/>
      <c r="R68" s="3"/>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c r="CA68" s="47"/>
      <c r="CB68" s="47"/>
      <c r="CC68" s="47"/>
      <c r="CD68" s="47"/>
      <c r="CE68" s="47"/>
      <c r="CF68" s="47"/>
      <c r="CG68" s="47"/>
      <c r="CH68" s="47"/>
      <c r="CI68" s="47"/>
      <c r="CJ68" s="47"/>
      <c r="CK68" s="47"/>
      <c r="CL68" s="47"/>
      <c r="CM68" s="47"/>
      <c r="CN68" s="47"/>
      <c r="CO68" s="47"/>
      <c r="CP68" s="47"/>
      <c r="CQ68" s="47"/>
      <c r="CR68" s="47"/>
      <c r="CS68" s="47"/>
      <c r="CT68" s="47"/>
      <c r="CU68" s="47"/>
      <c r="CV68" s="47"/>
      <c r="CW68" s="47"/>
      <c r="CX68" s="47"/>
      <c r="CY68" s="47"/>
      <c r="CZ68" s="47"/>
      <c r="DA68" s="47"/>
      <c r="DB68" s="47"/>
      <c r="DC68" s="47"/>
      <c r="DD68" s="47"/>
      <c r="DE68" s="47"/>
      <c r="DF68" s="47"/>
      <c r="DG68" s="47"/>
      <c r="DH68" s="47"/>
      <c r="DI68" s="47"/>
      <c r="DJ68" s="47"/>
      <c r="DK68" s="47"/>
      <c r="DL68" s="47"/>
      <c r="DM68" s="47"/>
      <c r="DN68" s="47"/>
      <c r="DO68" s="47"/>
      <c r="DP68" s="47"/>
      <c r="DQ68" s="47"/>
      <c r="DR68" s="47"/>
      <c r="DS68" s="47"/>
      <c r="DT68" s="47"/>
      <c r="DU68" s="47"/>
      <c r="DV68" s="47"/>
      <c r="DW68" s="47"/>
      <c r="DX68" s="47"/>
      <c r="DY68" s="47"/>
      <c r="DZ68" s="47"/>
      <c r="EA68" s="47"/>
      <c r="EB68" s="47"/>
      <c r="EC68" s="47"/>
      <c r="ED68" s="47"/>
      <c r="EE68" s="47"/>
      <c r="EF68" s="47"/>
      <c r="EG68" s="47"/>
      <c r="EH68" s="47"/>
      <c r="EI68" s="47"/>
      <c r="EJ68" s="47"/>
      <c r="EK68" s="47"/>
      <c r="EL68" s="47"/>
      <c r="EM68" s="47"/>
      <c r="EN68" s="47"/>
      <c r="EO68" s="47"/>
      <c r="EP68" s="47"/>
      <c r="EQ68" s="47"/>
      <c r="ER68" s="47"/>
      <c r="ES68" s="47"/>
      <c r="ET68" s="47"/>
      <c r="EU68" s="47"/>
      <c r="EV68" s="47"/>
      <c r="EW68" s="47"/>
      <c r="EX68" s="47"/>
      <c r="EY68" s="47"/>
      <c r="EZ68" s="47"/>
      <c r="FA68" s="47"/>
      <c r="FB68" s="43"/>
      <c r="FC68" s="43"/>
      <c r="FD68" s="43"/>
      <c r="FE68" s="43"/>
      <c r="FF68" s="43"/>
      <c r="FG68" s="35"/>
      <c r="FH68" s="35"/>
      <c r="FI68" s="3"/>
      <c r="FJ68" s="3"/>
    </row>
    <row r="69" spans="1:166" ht="28.9" customHeight="1" x14ac:dyDescent="0.25">
      <c r="A69" s="32"/>
      <c r="B69" s="32"/>
      <c r="C69" s="39"/>
      <c r="D69" s="39"/>
      <c r="E69" s="39"/>
      <c r="F69" s="39"/>
      <c r="G69" s="39"/>
      <c r="H69" s="39"/>
      <c r="I69" s="39"/>
      <c r="J69" s="39"/>
      <c r="K69" s="39"/>
      <c r="L69" s="49"/>
      <c r="M69" s="49"/>
      <c r="N69" s="49"/>
      <c r="O69" s="49"/>
      <c r="P69" s="3"/>
      <c r="Q69" s="3"/>
      <c r="R69" s="3"/>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7"/>
      <c r="DD69" s="47"/>
      <c r="DE69" s="47"/>
      <c r="DF69" s="47"/>
      <c r="DG69" s="47"/>
      <c r="DH69" s="47"/>
      <c r="DI69" s="47"/>
      <c r="DJ69" s="47"/>
      <c r="DK69" s="47"/>
      <c r="DL69" s="47"/>
      <c r="DM69" s="47"/>
      <c r="DN69" s="47"/>
      <c r="DO69" s="47"/>
      <c r="DP69" s="47"/>
      <c r="DQ69" s="47"/>
      <c r="DR69" s="47"/>
      <c r="DS69" s="47"/>
      <c r="DT69" s="47"/>
      <c r="DU69" s="47"/>
      <c r="DV69" s="47"/>
      <c r="DW69" s="47"/>
      <c r="DX69" s="47"/>
      <c r="DY69" s="47"/>
      <c r="DZ69" s="47"/>
      <c r="EA69" s="47"/>
      <c r="EB69" s="47"/>
      <c r="EC69" s="47"/>
      <c r="ED69" s="47"/>
      <c r="EE69" s="47"/>
      <c r="EF69" s="47"/>
      <c r="EG69" s="47"/>
      <c r="EH69" s="47"/>
      <c r="EI69" s="47"/>
      <c r="EJ69" s="47"/>
      <c r="EK69" s="47"/>
      <c r="EL69" s="47"/>
      <c r="EM69" s="47"/>
      <c r="EN69" s="47"/>
      <c r="EO69" s="47"/>
      <c r="EP69" s="47"/>
      <c r="EQ69" s="47"/>
      <c r="ER69" s="47"/>
      <c r="ES69" s="47"/>
      <c r="ET69" s="47"/>
      <c r="EU69" s="47"/>
      <c r="EV69" s="47"/>
      <c r="EW69" s="47"/>
      <c r="EX69" s="47"/>
      <c r="EY69" s="47"/>
      <c r="EZ69" s="47"/>
      <c r="FA69" s="47"/>
      <c r="FB69" s="43"/>
      <c r="FC69" s="43"/>
      <c r="FD69" s="43"/>
      <c r="FE69" s="43"/>
      <c r="FF69" s="43"/>
      <c r="FG69" s="35"/>
      <c r="FH69" s="35"/>
      <c r="FI69" s="3"/>
      <c r="FJ69" s="3"/>
    </row>
    <row r="70" spans="1:166" ht="28.9" customHeight="1" x14ac:dyDescent="0.25">
      <c r="A70" s="32"/>
      <c r="B70" s="32"/>
      <c r="C70" s="39"/>
      <c r="D70" s="39"/>
      <c r="E70" s="39"/>
      <c r="F70" s="39"/>
      <c r="G70" s="39"/>
      <c r="H70" s="39"/>
      <c r="I70" s="39"/>
      <c r="J70" s="39"/>
      <c r="K70" s="39"/>
      <c r="L70" s="49"/>
      <c r="M70" s="49"/>
      <c r="N70" s="49"/>
      <c r="O70" s="49"/>
      <c r="P70" s="3"/>
      <c r="Q70" s="3"/>
      <c r="R70" s="3"/>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7"/>
      <c r="CI70" s="47"/>
      <c r="CJ70" s="47"/>
      <c r="CK70" s="47"/>
      <c r="CL70" s="47"/>
      <c r="CM70" s="47"/>
      <c r="CN70" s="47"/>
      <c r="CO70" s="47"/>
      <c r="CP70" s="47"/>
      <c r="CQ70" s="47"/>
      <c r="CR70" s="47"/>
      <c r="CS70" s="47"/>
      <c r="CT70" s="47"/>
      <c r="CU70" s="47"/>
      <c r="CV70" s="47"/>
      <c r="CW70" s="47"/>
      <c r="CX70" s="47"/>
      <c r="CY70" s="47"/>
      <c r="CZ70" s="47"/>
      <c r="DA70" s="47"/>
      <c r="DB70" s="47"/>
      <c r="DC70" s="47"/>
      <c r="DD70" s="47"/>
      <c r="DE70" s="47"/>
      <c r="DF70" s="47"/>
      <c r="DG70" s="47"/>
      <c r="DH70" s="47"/>
      <c r="DI70" s="47"/>
      <c r="DJ70" s="47"/>
      <c r="DK70" s="47"/>
      <c r="DL70" s="47"/>
      <c r="DM70" s="47"/>
      <c r="DN70" s="47"/>
      <c r="DO70" s="47"/>
      <c r="DP70" s="47"/>
      <c r="DQ70" s="47"/>
      <c r="DR70" s="47"/>
      <c r="DS70" s="47"/>
      <c r="DT70" s="47"/>
      <c r="DU70" s="47"/>
      <c r="DV70" s="47"/>
      <c r="DW70" s="47"/>
      <c r="DX70" s="47"/>
      <c r="DY70" s="47"/>
      <c r="DZ70" s="47"/>
      <c r="EA70" s="47"/>
      <c r="EB70" s="47"/>
      <c r="EC70" s="47"/>
      <c r="ED70" s="47"/>
      <c r="EE70" s="47"/>
      <c r="EF70" s="47"/>
      <c r="EG70" s="47"/>
      <c r="EH70" s="47"/>
      <c r="EI70" s="47"/>
      <c r="EJ70" s="47"/>
      <c r="EK70" s="47"/>
      <c r="EL70" s="47"/>
      <c r="EM70" s="47"/>
      <c r="EN70" s="47"/>
      <c r="EO70" s="47"/>
      <c r="EP70" s="47"/>
      <c r="EQ70" s="47"/>
      <c r="ER70" s="47"/>
      <c r="ES70" s="47"/>
      <c r="ET70" s="47"/>
      <c r="EU70" s="47"/>
      <c r="EV70" s="47"/>
      <c r="EW70" s="47"/>
      <c r="EX70" s="47"/>
      <c r="EY70" s="47"/>
      <c r="EZ70" s="47"/>
      <c r="FA70" s="47"/>
      <c r="FB70" s="43"/>
      <c r="FC70" s="43"/>
      <c r="FD70" s="43"/>
      <c r="FE70" s="43"/>
      <c r="FF70" s="43"/>
      <c r="FG70" s="35"/>
      <c r="FH70" s="35"/>
      <c r="FI70" s="3"/>
      <c r="FJ70" s="3"/>
    </row>
    <row r="71" spans="1:166" ht="28.9" customHeight="1" x14ac:dyDescent="0.25">
      <c r="A71" s="32"/>
      <c r="B71" s="32"/>
      <c r="C71" s="39"/>
      <c r="D71" s="39"/>
      <c r="E71" s="39"/>
      <c r="F71" s="39"/>
      <c r="G71" s="39"/>
      <c r="H71" s="39"/>
      <c r="I71" s="39"/>
      <c r="J71" s="39"/>
      <c r="K71" s="39"/>
      <c r="L71" s="49"/>
      <c r="M71" s="49"/>
      <c r="N71" s="49"/>
      <c r="O71" s="49"/>
      <c r="P71" s="3"/>
      <c r="Q71" s="3"/>
      <c r="R71" s="3"/>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7"/>
      <c r="BY71" s="47"/>
      <c r="BZ71" s="47"/>
      <c r="CA71" s="47"/>
      <c r="CB71" s="47"/>
      <c r="CC71" s="47"/>
      <c r="CD71" s="47"/>
      <c r="CE71" s="47"/>
      <c r="CF71" s="47"/>
      <c r="CG71" s="47"/>
      <c r="CH71" s="47"/>
      <c r="CI71" s="47"/>
      <c r="CJ71" s="47"/>
      <c r="CK71" s="47"/>
      <c r="CL71" s="47"/>
      <c r="CM71" s="47"/>
      <c r="CN71" s="47"/>
      <c r="CO71" s="47"/>
      <c r="CP71" s="47"/>
      <c r="CQ71" s="47"/>
      <c r="CR71" s="47"/>
      <c r="CS71" s="47"/>
      <c r="CT71" s="47"/>
      <c r="CU71" s="47"/>
      <c r="CV71" s="47"/>
      <c r="CW71" s="47"/>
      <c r="CX71" s="47"/>
      <c r="CY71" s="47"/>
      <c r="CZ71" s="47"/>
      <c r="DA71" s="47"/>
      <c r="DB71" s="47"/>
      <c r="DC71" s="47"/>
      <c r="DD71" s="47"/>
      <c r="DE71" s="47"/>
      <c r="DF71" s="47"/>
      <c r="DG71" s="47"/>
      <c r="DH71" s="47"/>
      <c r="DI71" s="47"/>
      <c r="DJ71" s="47"/>
      <c r="DK71" s="47"/>
      <c r="DL71" s="47"/>
      <c r="DM71" s="47"/>
      <c r="DN71" s="47"/>
      <c r="DO71" s="47"/>
      <c r="DP71" s="47"/>
      <c r="DQ71" s="47"/>
      <c r="DR71" s="47"/>
      <c r="DS71" s="47"/>
      <c r="DT71" s="47"/>
      <c r="DU71" s="47"/>
      <c r="DV71" s="47"/>
      <c r="DW71" s="47"/>
      <c r="DX71" s="47"/>
      <c r="DY71" s="47"/>
      <c r="DZ71" s="47"/>
      <c r="EA71" s="47"/>
      <c r="EB71" s="47"/>
      <c r="EC71" s="47"/>
      <c r="ED71" s="47"/>
      <c r="EE71" s="47"/>
      <c r="EF71" s="47"/>
      <c r="EG71" s="47"/>
      <c r="EH71" s="47"/>
      <c r="EI71" s="47"/>
      <c r="EJ71" s="47"/>
      <c r="EK71" s="47"/>
      <c r="EL71" s="47"/>
      <c r="EM71" s="47"/>
      <c r="EN71" s="47"/>
      <c r="EO71" s="47"/>
      <c r="EP71" s="47"/>
      <c r="EQ71" s="47"/>
      <c r="ER71" s="47"/>
      <c r="ES71" s="47"/>
      <c r="ET71" s="47"/>
      <c r="EU71" s="47"/>
      <c r="EV71" s="47"/>
      <c r="EW71" s="47"/>
      <c r="EX71" s="47"/>
      <c r="EY71" s="47"/>
      <c r="EZ71" s="47"/>
      <c r="FA71" s="47"/>
      <c r="FB71" s="43"/>
      <c r="FC71" s="43"/>
      <c r="FD71" s="43"/>
      <c r="FE71" s="43"/>
      <c r="FF71" s="43"/>
      <c r="FG71" s="35"/>
      <c r="FH71" s="35"/>
      <c r="FI71" s="3"/>
      <c r="FJ71" s="3"/>
    </row>
    <row r="72" spans="1:166" ht="28.9" customHeight="1" x14ac:dyDescent="0.25">
      <c r="A72" s="32"/>
      <c r="B72" s="32"/>
      <c r="C72" s="39"/>
      <c r="D72" s="39"/>
      <c r="E72" s="39"/>
      <c r="F72" s="39"/>
      <c r="G72" s="39"/>
      <c r="H72" s="39"/>
      <c r="I72" s="39"/>
      <c r="J72" s="39"/>
      <c r="K72" s="39"/>
      <c r="L72" s="49"/>
      <c r="M72" s="49"/>
      <c r="N72" s="49"/>
      <c r="O72" s="49"/>
      <c r="P72" s="3"/>
      <c r="Q72" s="3"/>
      <c r="R72" s="3"/>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7"/>
      <c r="BS72" s="47"/>
      <c r="BT72" s="47"/>
      <c r="BU72" s="47"/>
      <c r="BV72" s="47"/>
      <c r="BW72" s="47"/>
      <c r="BX72" s="47"/>
      <c r="BY72" s="47"/>
      <c r="BZ72" s="47"/>
      <c r="CA72" s="47"/>
      <c r="CB72" s="47"/>
      <c r="CC72" s="47"/>
      <c r="CD72" s="47"/>
      <c r="CE72" s="47"/>
      <c r="CF72" s="47"/>
      <c r="CG72" s="47"/>
      <c r="CH72" s="47"/>
      <c r="CI72" s="47"/>
      <c r="CJ72" s="47"/>
      <c r="CK72" s="47"/>
      <c r="CL72" s="47"/>
      <c r="CM72" s="47"/>
      <c r="CN72" s="47"/>
      <c r="CO72" s="47"/>
      <c r="CP72" s="47"/>
      <c r="CQ72" s="47"/>
      <c r="CR72" s="47"/>
      <c r="CS72" s="47"/>
      <c r="CT72" s="47"/>
      <c r="CU72" s="47"/>
      <c r="CV72" s="47"/>
      <c r="CW72" s="47"/>
      <c r="CX72" s="47"/>
      <c r="CY72" s="47"/>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c r="EO72" s="47"/>
      <c r="EP72" s="47"/>
      <c r="EQ72" s="47"/>
      <c r="ER72" s="47"/>
      <c r="ES72" s="47"/>
      <c r="ET72" s="47"/>
      <c r="EU72" s="47"/>
      <c r="EV72" s="47"/>
      <c r="EW72" s="47"/>
      <c r="EX72" s="47"/>
      <c r="EY72" s="47"/>
      <c r="EZ72" s="47"/>
      <c r="FA72" s="47"/>
      <c r="FB72" s="43"/>
      <c r="FC72" s="43"/>
      <c r="FD72" s="43"/>
      <c r="FE72" s="43"/>
      <c r="FF72" s="43"/>
      <c r="FG72" s="35"/>
      <c r="FH72" s="35"/>
      <c r="FI72" s="3"/>
      <c r="FJ72" s="3"/>
    </row>
    <row r="73" spans="1:166" ht="28.9" customHeight="1" x14ac:dyDescent="0.25">
      <c r="A73" s="32"/>
      <c r="B73" s="32"/>
      <c r="C73" s="39"/>
      <c r="D73" s="39"/>
      <c r="E73" s="39"/>
      <c r="F73" s="39"/>
      <c r="G73" s="39"/>
      <c r="H73" s="39"/>
      <c r="I73" s="39"/>
      <c r="J73" s="39"/>
      <c r="K73" s="39"/>
      <c r="L73" s="49"/>
      <c r="M73" s="49"/>
      <c r="N73" s="49"/>
      <c r="O73" s="49"/>
      <c r="P73" s="3"/>
      <c r="Q73" s="3"/>
      <c r="R73" s="3"/>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47"/>
      <c r="BS73" s="47"/>
      <c r="BT73" s="47"/>
      <c r="BU73" s="47"/>
      <c r="BV73" s="47"/>
      <c r="BW73" s="47"/>
      <c r="BX73" s="47"/>
      <c r="BY73" s="47"/>
      <c r="BZ73" s="47"/>
      <c r="CA73" s="47"/>
      <c r="CB73" s="47"/>
      <c r="CC73" s="47"/>
      <c r="CD73" s="47"/>
      <c r="CE73" s="47"/>
      <c r="CF73" s="47"/>
      <c r="CG73" s="47"/>
      <c r="CH73" s="47"/>
      <c r="CI73" s="47"/>
      <c r="CJ73" s="47"/>
      <c r="CK73" s="47"/>
      <c r="CL73" s="47"/>
      <c r="CM73" s="47"/>
      <c r="CN73" s="47"/>
      <c r="CO73" s="47"/>
      <c r="CP73" s="47"/>
      <c r="CQ73" s="47"/>
      <c r="CR73" s="47"/>
      <c r="CS73" s="47"/>
      <c r="CT73" s="47"/>
      <c r="CU73" s="47"/>
      <c r="CV73" s="47"/>
      <c r="CW73" s="47"/>
      <c r="CX73" s="47"/>
      <c r="CY73" s="47"/>
      <c r="CZ73" s="47"/>
      <c r="DA73" s="47"/>
      <c r="DB73" s="47"/>
      <c r="DC73" s="47"/>
      <c r="DD73" s="47"/>
      <c r="DE73" s="47"/>
      <c r="DF73" s="47"/>
      <c r="DG73" s="47"/>
      <c r="DH73" s="47"/>
      <c r="DI73" s="47"/>
      <c r="DJ73" s="47"/>
      <c r="DK73" s="47"/>
      <c r="DL73" s="47"/>
      <c r="DM73" s="47"/>
      <c r="DN73" s="47"/>
      <c r="DO73" s="47"/>
      <c r="DP73" s="47"/>
      <c r="DQ73" s="47"/>
      <c r="DR73" s="47"/>
      <c r="DS73" s="47"/>
      <c r="DT73" s="47"/>
      <c r="DU73" s="47"/>
      <c r="DV73" s="47"/>
      <c r="DW73" s="47"/>
      <c r="DX73" s="47"/>
      <c r="DY73" s="47"/>
      <c r="DZ73" s="47"/>
      <c r="EA73" s="47"/>
      <c r="EB73" s="47"/>
      <c r="EC73" s="47"/>
      <c r="ED73" s="47"/>
      <c r="EE73" s="47"/>
      <c r="EF73" s="47"/>
      <c r="EG73" s="47"/>
      <c r="EH73" s="47"/>
      <c r="EI73" s="47"/>
      <c r="EJ73" s="47"/>
      <c r="EK73" s="47"/>
      <c r="EL73" s="47"/>
      <c r="EM73" s="47"/>
      <c r="EN73" s="47"/>
      <c r="EO73" s="47"/>
      <c r="EP73" s="47"/>
      <c r="EQ73" s="47"/>
      <c r="ER73" s="47"/>
      <c r="ES73" s="47"/>
      <c r="ET73" s="47"/>
      <c r="EU73" s="47"/>
      <c r="EV73" s="47"/>
      <c r="EW73" s="47"/>
      <c r="EX73" s="47"/>
      <c r="EY73" s="47"/>
      <c r="EZ73" s="47"/>
      <c r="FA73" s="47"/>
      <c r="FB73" s="43"/>
      <c r="FC73" s="43"/>
      <c r="FD73" s="43"/>
      <c r="FE73" s="43"/>
      <c r="FF73" s="43"/>
      <c r="FG73" s="35"/>
      <c r="FH73" s="35"/>
      <c r="FI73" s="3"/>
      <c r="FJ73" s="3"/>
    </row>
    <row r="74" spans="1:166" ht="28.9" customHeight="1" x14ac:dyDescent="0.25">
      <c r="A74" s="32"/>
      <c r="B74" s="32"/>
      <c r="C74" s="39"/>
      <c r="D74" s="39"/>
      <c r="E74" s="39"/>
      <c r="F74" s="39"/>
      <c r="G74" s="39"/>
      <c r="H74" s="39"/>
      <c r="I74" s="39"/>
      <c r="J74" s="39"/>
      <c r="K74" s="39"/>
      <c r="L74" s="49"/>
      <c r="M74" s="49"/>
      <c r="N74" s="49"/>
      <c r="O74" s="49"/>
      <c r="P74" s="3"/>
      <c r="Q74" s="3"/>
      <c r="R74" s="3"/>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7"/>
      <c r="BQ74" s="47"/>
      <c r="BR74" s="47"/>
      <c r="BS74" s="47"/>
      <c r="BT74" s="47"/>
      <c r="BU74" s="47"/>
      <c r="BV74" s="47"/>
      <c r="BW74" s="47"/>
      <c r="BX74" s="47"/>
      <c r="BY74" s="47"/>
      <c r="BZ74" s="47"/>
      <c r="CA74" s="47"/>
      <c r="CB74" s="47"/>
      <c r="CC74" s="47"/>
      <c r="CD74" s="47"/>
      <c r="CE74" s="47"/>
      <c r="CF74" s="47"/>
      <c r="CG74" s="47"/>
      <c r="CH74" s="47"/>
      <c r="CI74" s="47"/>
      <c r="CJ74" s="47"/>
      <c r="CK74" s="47"/>
      <c r="CL74" s="47"/>
      <c r="CM74" s="47"/>
      <c r="CN74" s="47"/>
      <c r="CO74" s="47"/>
      <c r="CP74" s="47"/>
      <c r="CQ74" s="47"/>
      <c r="CR74" s="47"/>
      <c r="CS74" s="47"/>
      <c r="CT74" s="47"/>
      <c r="CU74" s="47"/>
      <c r="CV74" s="47"/>
      <c r="CW74" s="47"/>
      <c r="CX74" s="47"/>
      <c r="CY74" s="47"/>
      <c r="CZ74" s="47"/>
      <c r="DA74" s="47"/>
      <c r="DB74" s="47"/>
      <c r="DC74" s="47"/>
      <c r="DD74" s="47"/>
      <c r="DE74" s="47"/>
      <c r="DF74" s="47"/>
      <c r="DG74" s="47"/>
      <c r="DH74" s="47"/>
      <c r="DI74" s="47"/>
      <c r="DJ74" s="47"/>
      <c r="DK74" s="47"/>
      <c r="DL74" s="47"/>
      <c r="DM74" s="47"/>
      <c r="DN74" s="47"/>
      <c r="DO74" s="47"/>
      <c r="DP74" s="47"/>
      <c r="DQ74" s="47"/>
      <c r="DR74" s="47"/>
      <c r="DS74" s="47"/>
      <c r="DT74" s="47"/>
      <c r="DU74" s="47"/>
      <c r="DV74" s="47"/>
      <c r="DW74" s="47"/>
      <c r="DX74" s="47"/>
      <c r="DY74" s="47"/>
      <c r="DZ74" s="47"/>
      <c r="EA74" s="47"/>
      <c r="EB74" s="47"/>
      <c r="EC74" s="47"/>
      <c r="ED74" s="47"/>
      <c r="EE74" s="47"/>
      <c r="EF74" s="47"/>
      <c r="EG74" s="47"/>
      <c r="EH74" s="47"/>
      <c r="EI74" s="47"/>
      <c r="EJ74" s="47"/>
      <c r="EK74" s="47"/>
      <c r="EL74" s="47"/>
      <c r="EM74" s="47"/>
      <c r="EN74" s="47"/>
      <c r="EO74" s="47"/>
      <c r="EP74" s="47"/>
      <c r="EQ74" s="47"/>
      <c r="ER74" s="47"/>
      <c r="ES74" s="47"/>
      <c r="ET74" s="47"/>
      <c r="EU74" s="47"/>
      <c r="EV74" s="47"/>
      <c r="EW74" s="47"/>
      <c r="EX74" s="47"/>
      <c r="EY74" s="47"/>
      <c r="EZ74" s="47"/>
      <c r="FA74" s="47"/>
      <c r="FB74" s="43"/>
      <c r="FC74" s="43"/>
      <c r="FD74" s="43"/>
      <c r="FE74" s="43"/>
      <c r="FF74" s="43"/>
      <c r="FG74" s="35"/>
      <c r="FH74" s="35"/>
      <c r="FI74" s="3"/>
      <c r="FJ74" s="3"/>
    </row>
    <row r="75" spans="1:166" ht="28.9" customHeight="1" x14ac:dyDescent="0.25">
      <c r="A75" s="32"/>
      <c r="B75" s="32"/>
      <c r="C75" s="39"/>
      <c r="D75" s="39"/>
      <c r="E75" s="39"/>
      <c r="F75" s="39"/>
      <c r="G75" s="39"/>
      <c r="H75" s="39"/>
      <c r="I75" s="39"/>
      <c r="J75" s="39"/>
      <c r="K75" s="39"/>
      <c r="L75" s="49"/>
      <c r="M75" s="49"/>
      <c r="N75" s="49"/>
      <c r="O75" s="49"/>
      <c r="P75" s="3"/>
      <c r="Q75" s="3"/>
      <c r="R75" s="3"/>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c r="BN75" s="47"/>
      <c r="BO75" s="47"/>
      <c r="BP75" s="47"/>
      <c r="BQ75" s="47"/>
      <c r="BR75" s="47"/>
      <c r="BS75" s="47"/>
      <c r="BT75" s="47"/>
      <c r="BU75" s="47"/>
      <c r="BV75" s="47"/>
      <c r="BW75" s="47"/>
      <c r="BX75" s="47"/>
      <c r="BY75" s="47"/>
      <c r="BZ75" s="47"/>
      <c r="CA75" s="47"/>
      <c r="CB75" s="47"/>
      <c r="CC75" s="47"/>
      <c r="CD75" s="47"/>
      <c r="CE75" s="47"/>
      <c r="CF75" s="47"/>
      <c r="CG75" s="47"/>
      <c r="CH75" s="47"/>
      <c r="CI75" s="47"/>
      <c r="CJ75" s="47"/>
      <c r="CK75" s="47"/>
      <c r="CL75" s="47"/>
      <c r="CM75" s="47"/>
      <c r="CN75" s="47"/>
      <c r="CO75" s="47"/>
      <c r="CP75" s="47"/>
      <c r="CQ75" s="47"/>
      <c r="CR75" s="47"/>
      <c r="CS75" s="47"/>
      <c r="CT75" s="47"/>
      <c r="CU75" s="47"/>
      <c r="CV75" s="47"/>
      <c r="CW75" s="47"/>
      <c r="CX75" s="47"/>
      <c r="CY75" s="47"/>
      <c r="CZ75" s="47"/>
      <c r="DA75" s="47"/>
      <c r="DB75" s="47"/>
      <c r="DC75" s="47"/>
      <c r="DD75" s="47"/>
      <c r="DE75" s="47"/>
      <c r="DF75" s="47"/>
      <c r="DG75" s="47"/>
      <c r="DH75" s="47"/>
      <c r="DI75" s="47"/>
      <c r="DJ75" s="47"/>
      <c r="DK75" s="47"/>
      <c r="DL75" s="47"/>
      <c r="DM75" s="47"/>
      <c r="DN75" s="47"/>
      <c r="DO75" s="47"/>
      <c r="DP75" s="47"/>
      <c r="DQ75" s="47"/>
      <c r="DR75" s="47"/>
      <c r="DS75" s="47"/>
      <c r="DT75" s="47"/>
      <c r="DU75" s="47"/>
      <c r="DV75" s="47"/>
      <c r="DW75" s="47"/>
      <c r="DX75" s="47"/>
      <c r="DY75" s="47"/>
      <c r="DZ75" s="47"/>
      <c r="EA75" s="47"/>
      <c r="EB75" s="47"/>
      <c r="EC75" s="47"/>
      <c r="ED75" s="47"/>
      <c r="EE75" s="47"/>
      <c r="EF75" s="47"/>
      <c r="EG75" s="47"/>
      <c r="EH75" s="47"/>
      <c r="EI75" s="47"/>
      <c r="EJ75" s="47"/>
      <c r="EK75" s="47"/>
      <c r="EL75" s="47"/>
      <c r="EM75" s="47"/>
      <c r="EN75" s="47"/>
      <c r="EO75" s="47"/>
      <c r="EP75" s="47"/>
      <c r="EQ75" s="47"/>
      <c r="ER75" s="47"/>
      <c r="ES75" s="47"/>
      <c r="ET75" s="47"/>
      <c r="EU75" s="47"/>
      <c r="EV75" s="47"/>
      <c r="EW75" s="47"/>
      <c r="EX75" s="47"/>
      <c r="EY75" s="47"/>
      <c r="EZ75" s="47"/>
      <c r="FA75" s="47"/>
      <c r="FB75" s="43"/>
      <c r="FC75" s="43"/>
      <c r="FD75" s="43"/>
      <c r="FE75" s="43"/>
      <c r="FF75" s="43"/>
      <c r="FG75" s="35"/>
      <c r="FH75" s="35"/>
      <c r="FI75" s="3"/>
      <c r="FJ75" s="3"/>
    </row>
    <row r="76" spans="1:166" ht="28.9" customHeight="1" x14ac:dyDescent="0.25">
      <c r="A76" s="32"/>
      <c r="B76" s="32"/>
      <c r="C76" s="39"/>
      <c r="D76" s="39"/>
      <c r="E76" s="39"/>
      <c r="F76" s="39"/>
      <c r="G76" s="39"/>
      <c r="H76" s="39"/>
      <c r="I76" s="39"/>
      <c r="J76" s="39"/>
      <c r="K76" s="39"/>
      <c r="L76" s="49"/>
      <c r="M76" s="49"/>
      <c r="N76" s="49"/>
      <c r="O76" s="49"/>
      <c r="P76" s="3"/>
      <c r="Q76" s="3"/>
      <c r="R76" s="3"/>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47"/>
      <c r="BQ76" s="47"/>
      <c r="BR76" s="47"/>
      <c r="BS76" s="47"/>
      <c r="BT76" s="47"/>
      <c r="BU76" s="47"/>
      <c r="BV76" s="47"/>
      <c r="BW76" s="47"/>
      <c r="BX76" s="47"/>
      <c r="BY76" s="47"/>
      <c r="BZ76" s="47"/>
      <c r="CA76" s="47"/>
      <c r="CB76" s="47"/>
      <c r="CC76" s="47"/>
      <c r="CD76" s="47"/>
      <c r="CE76" s="47"/>
      <c r="CF76" s="47"/>
      <c r="CG76" s="47"/>
      <c r="CH76" s="47"/>
      <c r="CI76" s="47"/>
      <c r="CJ76" s="47"/>
      <c r="CK76" s="47"/>
      <c r="CL76" s="47"/>
      <c r="CM76" s="47"/>
      <c r="CN76" s="47"/>
      <c r="CO76" s="47"/>
      <c r="CP76" s="47"/>
      <c r="CQ76" s="47"/>
      <c r="CR76" s="47"/>
      <c r="CS76" s="47"/>
      <c r="CT76" s="47"/>
      <c r="CU76" s="47"/>
      <c r="CV76" s="47"/>
      <c r="CW76" s="47"/>
      <c r="CX76" s="47"/>
      <c r="CY76" s="47"/>
      <c r="CZ76" s="47"/>
      <c r="DA76" s="47"/>
      <c r="DB76" s="47"/>
      <c r="DC76" s="47"/>
      <c r="DD76" s="47"/>
      <c r="DE76" s="47"/>
      <c r="DF76" s="47"/>
      <c r="DG76" s="47"/>
      <c r="DH76" s="47"/>
      <c r="DI76" s="47"/>
      <c r="DJ76" s="47"/>
      <c r="DK76" s="47"/>
      <c r="DL76" s="47"/>
      <c r="DM76" s="47"/>
      <c r="DN76" s="47"/>
      <c r="DO76" s="47"/>
      <c r="DP76" s="47"/>
      <c r="DQ76" s="47"/>
      <c r="DR76" s="47"/>
      <c r="DS76" s="47"/>
      <c r="DT76" s="47"/>
      <c r="DU76" s="47"/>
      <c r="DV76" s="47"/>
      <c r="DW76" s="47"/>
      <c r="DX76" s="47"/>
      <c r="DY76" s="47"/>
      <c r="DZ76" s="47"/>
      <c r="EA76" s="47"/>
      <c r="EB76" s="47"/>
      <c r="EC76" s="47"/>
      <c r="ED76" s="47"/>
      <c r="EE76" s="47"/>
      <c r="EF76" s="47"/>
      <c r="EG76" s="47"/>
      <c r="EH76" s="47"/>
      <c r="EI76" s="47"/>
      <c r="EJ76" s="47"/>
      <c r="EK76" s="47"/>
      <c r="EL76" s="47"/>
      <c r="EM76" s="47"/>
      <c r="EN76" s="47"/>
      <c r="EO76" s="47"/>
      <c r="EP76" s="47"/>
      <c r="EQ76" s="47"/>
      <c r="ER76" s="47"/>
      <c r="ES76" s="47"/>
      <c r="ET76" s="47"/>
      <c r="EU76" s="47"/>
      <c r="EV76" s="47"/>
      <c r="EW76" s="47"/>
      <c r="EX76" s="47"/>
      <c r="EY76" s="47"/>
      <c r="EZ76" s="47"/>
      <c r="FA76" s="47"/>
      <c r="FB76" s="43"/>
      <c r="FC76" s="43"/>
      <c r="FD76" s="43"/>
      <c r="FE76" s="43"/>
      <c r="FF76" s="43"/>
      <c r="FG76" s="35"/>
      <c r="FH76" s="35"/>
      <c r="FI76" s="3"/>
      <c r="FJ76" s="3"/>
    </row>
    <row r="77" spans="1:166" ht="28.9" customHeight="1" x14ac:dyDescent="0.25">
      <c r="A77" s="32"/>
      <c r="B77" s="32"/>
      <c r="C77" s="39"/>
      <c r="D77" s="39"/>
      <c r="E77" s="39"/>
      <c r="F77" s="39"/>
      <c r="G77" s="39"/>
      <c r="H77" s="39"/>
      <c r="I77" s="39"/>
      <c r="J77" s="39"/>
      <c r="K77" s="39"/>
      <c r="L77" s="49"/>
      <c r="M77" s="49"/>
      <c r="N77" s="49"/>
      <c r="O77" s="49"/>
      <c r="P77" s="3"/>
      <c r="Q77" s="3"/>
      <c r="R77" s="3"/>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c r="BM77" s="47"/>
      <c r="BN77" s="47"/>
      <c r="BO77" s="47"/>
      <c r="BP77" s="47"/>
      <c r="BQ77" s="47"/>
      <c r="BR77" s="47"/>
      <c r="BS77" s="47"/>
      <c r="BT77" s="47"/>
      <c r="BU77" s="47"/>
      <c r="BV77" s="47"/>
      <c r="BW77" s="47"/>
      <c r="BX77" s="47"/>
      <c r="BY77" s="47"/>
      <c r="BZ77" s="47"/>
      <c r="CA77" s="47"/>
      <c r="CB77" s="47"/>
      <c r="CC77" s="47"/>
      <c r="CD77" s="47"/>
      <c r="CE77" s="47"/>
      <c r="CF77" s="47"/>
      <c r="CG77" s="47"/>
      <c r="CH77" s="47"/>
      <c r="CI77" s="47"/>
      <c r="CJ77" s="47"/>
      <c r="CK77" s="47"/>
      <c r="CL77" s="47"/>
      <c r="CM77" s="47"/>
      <c r="CN77" s="47"/>
      <c r="CO77" s="47"/>
      <c r="CP77" s="47"/>
      <c r="CQ77" s="47"/>
      <c r="CR77" s="47"/>
      <c r="CS77" s="47"/>
      <c r="CT77" s="47"/>
      <c r="CU77" s="47"/>
      <c r="CV77" s="47"/>
      <c r="CW77" s="47"/>
      <c r="CX77" s="47"/>
      <c r="CY77" s="47"/>
      <c r="CZ77" s="47"/>
      <c r="DA77" s="47"/>
      <c r="DB77" s="47"/>
      <c r="DC77" s="47"/>
      <c r="DD77" s="47"/>
      <c r="DE77" s="47"/>
      <c r="DF77" s="47"/>
      <c r="DG77" s="47"/>
      <c r="DH77" s="47"/>
      <c r="DI77" s="47"/>
      <c r="DJ77" s="47"/>
      <c r="DK77" s="47"/>
      <c r="DL77" s="47"/>
      <c r="DM77" s="47"/>
      <c r="DN77" s="47"/>
      <c r="DO77" s="47"/>
      <c r="DP77" s="47"/>
      <c r="DQ77" s="47"/>
      <c r="DR77" s="47"/>
      <c r="DS77" s="47"/>
      <c r="DT77" s="47"/>
      <c r="DU77" s="47"/>
      <c r="DV77" s="47"/>
      <c r="DW77" s="47"/>
      <c r="DX77" s="47"/>
      <c r="DY77" s="47"/>
      <c r="DZ77" s="47"/>
      <c r="EA77" s="47"/>
      <c r="EB77" s="47"/>
      <c r="EC77" s="47"/>
      <c r="ED77" s="47"/>
      <c r="EE77" s="47"/>
      <c r="EF77" s="47"/>
      <c r="EG77" s="47"/>
      <c r="EH77" s="47"/>
      <c r="EI77" s="47"/>
      <c r="EJ77" s="47"/>
      <c r="EK77" s="47"/>
      <c r="EL77" s="47"/>
      <c r="EM77" s="47"/>
      <c r="EN77" s="47"/>
      <c r="EO77" s="47"/>
      <c r="EP77" s="47"/>
      <c r="EQ77" s="47"/>
      <c r="ER77" s="47"/>
      <c r="ES77" s="47"/>
      <c r="ET77" s="47"/>
      <c r="EU77" s="47"/>
      <c r="EV77" s="47"/>
      <c r="EW77" s="47"/>
      <c r="EX77" s="47"/>
      <c r="EY77" s="47"/>
      <c r="EZ77" s="47"/>
      <c r="FA77" s="47"/>
      <c r="FB77" s="43"/>
      <c r="FC77" s="43"/>
      <c r="FD77" s="43"/>
      <c r="FE77" s="43"/>
      <c r="FF77" s="43"/>
      <c r="FG77" s="35"/>
      <c r="FH77" s="35"/>
      <c r="FI77" s="3"/>
      <c r="FJ77" s="3"/>
    </row>
    <row r="78" spans="1:166" ht="28.9" customHeight="1" x14ac:dyDescent="0.25">
      <c r="A78" s="32"/>
      <c r="B78" s="32"/>
      <c r="C78" s="39"/>
      <c r="D78" s="39"/>
      <c r="E78" s="39"/>
      <c r="F78" s="39"/>
      <c r="G78" s="39"/>
      <c r="H78" s="39"/>
      <c r="I78" s="39"/>
      <c r="J78" s="39"/>
      <c r="K78" s="39"/>
      <c r="L78" s="49"/>
      <c r="M78" s="49"/>
      <c r="N78" s="49"/>
      <c r="O78" s="49"/>
      <c r="P78" s="3"/>
      <c r="Q78" s="3"/>
      <c r="R78" s="3"/>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c r="BR78" s="47"/>
      <c r="BS78" s="47"/>
      <c r="BT78" s="47"/>
      <c r="BU78" s="47"/>
      <c r="BV78" s="47"/>
      <c r="BW78" s="47"/>
      <c r="BX78" s="47"/>
      <c r="BY78" s="47"/>
      <c r="BZ78" s="47"/>
      <c r="CA78" s="47"/>
      <c r="CB78" s="47"/>
      <c r="CC78" s="47"/>
      <c r="CD78" s="47"/>
      <c r="CE78" s="47"/>
      <c r="CF78" s="47"/>
      <c r="CG78" s="47"/>
      <c r="CH78" s="47"/>
      <c r="CI78" s="47"/>
      <c r="CJ78" s="47"/>
      <c r="CK78" s="47"/>
      <c r="CL78" s="47"/>
      <c r="CM78" s="47"/>
      <c r="CN78" s="47"/>
      <c r="CO78" s="47"/>
      <c r="CP78" s="47"/>
      <c r="CQ78" s="47"/>
      <c r="CR78" s="47"/>
      <c r="CS78" s="47"/>
      <c r="CT78" s="47"/>
      <c r="CU78" s="47"/>
      <c r="CV78" s="47"/>
      <c r="CW78" s="47"/>
      <c r="CX78" s="47"/>
      <c r="CY78" s="47"/>
      <c r="CZ78" s="47"/>
      <c r="DA78" s="47"/>
      <c r="DB78" s="47"/>
      <c r="DC78" s="47"/>
      <c r="DD78" s="47"/>
      <c r="DE78" s="47"/>
      <c r="DF78" s="47"/>
      <c r="DG78" s="47"/>
      <c r="DH78" s="47"/>
      <c r="DI78" s="47"/>
      <c r="DJ78" s="47"/>
      <c r="DK78" s="47"/>
      <c r="DL78" s="47"/>
      <c r="DM78" s="47"/>
      <c r="DN78" s="47"/>
      <c r="DO78" s="47"/>
      <c r="DP78" s="47"/>
      <c r="DQ78" s="47"/>
      <c r="DR78" s="47"/>
      <c r="DS78" s="47"/>
      <c r="DT78" s="47"/>
      <c r="DU78" s="47"/>
      <c r="DV78" s="47"/>
      <c r="DW78" s="47"/>
      <c r="DX78" s="47"/>
      <c r="DY78" s="47"/>
      <c r="DZ78" s="47"/>
      <c r="EA78" s="47"/>
      <c r="EB78" s="47"/>
      <c r="EC78" s="47"/>
      <c r="ED78" s="47"/>
      <c r="EE78" s="47"/>
      <c r="EF78" s="47"/>
      <c r="EG78" s="47"/>
      <c r="EH78" s="47"/>
      <c r="EI78" s="47"/>
      <c r="EJ78" s="47"/>
      <c r="EK78" s="47"/>
      <c r="EL78" s="47"/>
      <c r="EM78" s="47"/>
      <c r="EN78" s="47"/>
      <c r="EO78" s="47"/>
      <c r="EP78" s="47"/>
      <c r="EQ78" s="47"/>
      <c r="ER78" s="47"/>
      <c r="ES78" s="47"/>
      <c r="ET78" s="47"/>
      <c r="EU78" s="47"/>
      <c r="EV78" s="47"/>
      <c r="EW78" s="47"/>
      <c r="EX78" s="47"/>
      <c r="EY78" s="47"/>
      <c r="EZ78" s="47"/>
      <c r="FA78" s="47"/>
      <c r="FB78" s="43"/>
      <c r="FC78" s="43"/>
      <c r="FD78" s="43"/>
      <c r="FE78" s="43"/>
      <c r="FF78" s="43"/>
      <c r="FG78" s="35"/>
      <c r="FH78" s="35"/>
      <c r="FI78" s="3"/>
      <c r="FJ78" s="3"/>
    </row>
    <row r="79" spans="1:166" ht="28.9" customHeight="1" x14ac:dyDescent="0.25">
      <c r="A79" s="32"/>
      <c r="B79" s="32"/>
      <c r="C79" s="39"/>
      <c r="D79" s="39"/>
      <c r="E79" s="39"/>
      <c r="F79" s="39"/>
      <c r="G79" s="39"/>
      <c r="H79" s="39"/>
      <c r="I79" s="39"/>
      <c r="J79" s="39"/>
      <c r="K79" s="39"/>
      <c r="L79" s="49"/>
      <c r="M79" s="49"/>
      <c r="N79" s="49"/>
      <c r="O79" s="49"/>
      <c r="P79" s="3"/>
      <c r="Q79" s="3"/>
      <c r="R79" s="3"/>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7"/>
      <c r="BR79" s="47"/>
      <c r="BS79" s="47"/>
      <c r="BT79" s="47"/>
      <c r="BU79" s="47"/>
      <c r="BV79" s="47"/>
      <c r="BW79" s="47"/>
      <c r="BX79" s="47"/>
      <c r="BY79" s="47"/>
      <c r="BZ79" s="47"/>
      <c r="CA79" s="47"/>
      <c r="CB79" s="47"/>
      <c r="CC79" s="47"/>
      <c r="CD79" s="47"/>
      <c r="CE79" s="47"/>
      <c r="CF79" s="47"/>
      <c r="CG79" s="47"/>
      <c r="CH79" s="47"/>
      <c r="CI79" s="47"/>
      <c r="CJ79" s="47"/>
      <c r="CK79" s="47"/>
      <c r="CL79" s="47"/>
      <c r="CM79" s="47"/>
      <c r="CN79" s="47"/>
      <c r="CO79" s="47"/>
      <c r="CP79" s="47"/>
      <c r="CQ79" s="47"/>
      <c r="CR79" s="47"/>
      <c r="CS79" s="47"/>
      <c r="CT79" s="47"/>
      <c r="CU79" s="47"/>
      <c r="CV79" s="47"/>
      <c r="CW79" s="47"/>
      <c r="CX79" s="47"/>
      <c r="CY79" s="47"/>
      <c r="CZ79" s="47"/>
      <c r="DA79" s="47"/>
      <c r="DB79" s="47"/>
      <c r="DC79" s="47"/>
      <c r="DD79" s="47"/>
      <c r="DE79" s="47"/>
      <c r="DF79" s="47"/>
      <c r="DG79" s="47"/>
      <c r="DH79" s="47"/>
      <c r="DI79" s="47"/>
      <c r="DJ79" s="47"/>
      <c r="DK79" s="47"/>
      <c r="DL79" s="47"/>
      <c r="DM79" s="47"/>
      <c r="DN79" s="47"/>
      <c r="DO79" s="47"/>
      <c r="DP79" s="47"/>
      <c r="DQ79" s="47"/>
      <c r="DR79" s="47"/>
      <c r="DS79" s="47"/>
      <c r="DT79" s="47"/>
      <c r="DU79" s="47"/>
      <c r="DV79" s="47"/>
      <c r="DW79" s="47"/>
      <c r="DX79" s="47"/>
      <c r="DY79" s="47"/>
      <c r="DZ79" s="47"/>
      <c r="EA79" s="47"/>
      <c r="EB79" s="47"/>
      <c r="EC79" s="47"/>
      <c r="ED79" s="47"/>
      <c r="EE79" s="47"/>
      <c r="EF79" s="47"/>
      <c r="EG79" s="47"/>
      <c r="EH79" s="47"/>
      <c r="EI79" s="47"/>
      <c r="EJ79" s="47"/>
      <c r="EK79" s="47"/>
      <c r="EL79" s="47"/>
      <c r="EM79" s="47"/>
      <c r="EN79" s="47"/>
      <c r="EO79" s="47"/>
      <c r="EP79" s="47"/>
      <c r="EQ79" s="47"/>
      <c r="ER79" s="47"/>
      <c r="ES79" s="47"/>
      <c r="ET79" s="47"/>
      <c r="EU79" s="47"/>
      <c r="EV79" s="47"/>
      <c r="EW79" s="47"/>
      <c r="EX79" s="47"/>
      <c r="EY79" s="47"/>
      <c r="EZ79" s="47"/>
      <c r="FA79" s="47"/>
      <c r="FB79" s="43"/>
      <c r="FC79" s="43"/>
      <c r="FD79" s="43"/>
      <c r="FE79" s="43"/>
      <c r="FF79" s="43"/>
      <c r="FG79" s="35"/>
      <c r="FH79" s="35"/>
      <c r="FI79" s="3"/>
      <c r="FJ79" s="3"/>
    </row>
    <row r="80" spans="1:166" ht="28.9" customHeight="1" x14ac:dyDescent="0.25">
      <c r="A80" s="32"/>
      <c r="B80" s="32"/>
      <c r="C80" s="39"/>
      <c r="D80" s="39"/>
      <c r="E80" s="39"/>
      <c r="F80" s="39"/>
      <c r="G80" s="39"/>
      <c r="H80" s="39"/>
      <c r="I80" s="39"/>
      <c r="J80" s="39"/>
      <c r="K80" s="39"/>
      <c r="L80" s="49"/>
      <c r="M80" s="49"/>
      <c r="N80" s="49"/>
      <c r="O80" s="49"/>
      <c r="P80" s="3"/>
      <c r="Q80" s="3"/>
      <c r="R80" s="3"/>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7"/>
      <c r="BS80" s="47"/>
      <c r="BT80" s="47"/>
      <c r="BU80" s="47"/>
      <c r="BV80" s="47"/>
      <c r="BW80" s="47"/>
      <c r="BX80" s="47"/>
      <c r="BY80" s="47"/>
      <c r="BZ80" s="47"/>
      <c r="CA80" s="47"/>
      <c r="CB80" s="47"/>
      <c r="CC80" s="47"/>
      <c r="CD80" s="47"/>
      <c r="CE80" s="47"/>
      <c r="CF80" s="47"/>
      <c r="CG80" s="47"/>
      <c r="CH80" s="47"/>
      <c r="CI80" s="47"/>
      <c r="CJ80" s="47"/>
      <c r="CK80" s="47"/>
      <c r="CL80" s="47"/>
      <c r="CM80" s="47"/>
      <c r="CN80" s="47"/>
      <c r="CO80" s="47"/>
      <c r="CP80" s="47"/>
      <c r="CQ80" s="47"/>
      <c r="CR80" s="47"/>
      <c r="CS80" s="47"/>
      <c r="CT80" s="47"/>
      <c r="CU80" s="47"/>
      <c r="CV80" s="47"/>
      <c r="CW80" s="47"/>
      <c r="CX80" s="47"/>
      <c r="CY80" s="47"/>
      <c r="CZ80" s="47"/>
      <c r="DA80" s="47"/>
      <c r="DB80" s="47"/>
      <c r="DC80" s="47"/>
      <c r="DD80" s="47"/>
      <c r="DE80" s="47"/>
      <c r="DF80" s="47"/>
      <c r="DG80" s="47"/>
      <c r="DH80" s="47"/>
      <c r="DI80" s="47"/>
      <c r="DJ80" s="47"/>
      <c r="DK80" s="47"/>
      <c r="DL80" s="47"/>
      <c r="DM80" s="47"/>
      <c r="DN80" s="47"/>
      <c r="DO80" s="47"/>
      <c r="DP80" s="47"/>
      <c r="DQ80" s="47"/>
      <c r="DR80" s="47"/>
      <c r="DS80" s="47"/>
      <c r="DT80" s="47"/>
      <c r="DU80" s="47"/>
      <c r="DV80" s="47"/>
      <c r="DW80" s="47"/>
      <c r="DX80" s="47"/>
      <c r="DY80" s="47"/>
      <c r="DZ80" s="47"/>
      <c r="EA80" s="47"/>
      <c r="EB80" s="47"/>
      <c r="EC80" s="47"/>
      <c r="ED80" s="47"/>
      <c r="EE80" s="47"/>
      <c r="EF80" s="47"/>
      <c r="EG80" s="47"/>
      <c r="EH80" s="47"/>
      <c r="EI80" s="47"/>
      <c r="EJ80" s="47"/>
      <c r="EK80" s="47"/>
      <c r="EL80" s="47"/>
      <c r="EM80" s="47"/>
      <c r="EN80" s="47"/>
      <c r="EO80" s="47"/>
      <c r="EP80" s="47"/>
      <c r="EQ80" s="47"/>
      <c r="ER80" s="47"/>
      <c r="ES80" s="47"/>
      <c r="ET80" s="47"/>
      <c r="EU80" s="47"/>
      <c r="EV80" s="47"/>
      <c r="EW80" s="47"/>
      <c r="EX80" s="47"/>
      <c r="EY80" s="47"/>
      <c r="EZ80" s="47"/>
      <c r="FA80" s="47"/>
      <c r="FB80" s="43"/>
      <c r="FC80" s="43"/>
      <c r="FD80" s="43"/>
      <c r="FE80" s="43"/>
      <c r="FF80" s="43"/>
      <c r="FG80" s="35"/>
      <c r="FH80" s="35"/>
      <c r="FI80" s="3"/>
      <c r="FJ80" s="3"/>
    </row>
    <row r="81" spans="1:166" ht="28.9" customHeight="1" x14ac:dyDescent="0.25">
      <c r="A81" s="32"/>
      <c r="B81" s="32"/>
      <c r="C81" s="39"/>
      <c r="D81" s="39"/>
      <c r="E81" s="39"/>
      <c r="F81" s="39"/>
      <c r="G81" s="39"/>
      <c r="H81" s="39"/>
      <c r="I81" s="39"/>
      <c r="J81" s="39"/>
      <c r="K81" s="39"/>
      <c r="L81" s="49"/>
      <c r="M81" s="49"/>
      <c r="N81" s="49"/>
      <c r="O81" s="49"/>
      <c r="P81" s="3"/>
      <c r="Q81" s="3"/>
      <c r="R81" s="3"/>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c r="BY81" s="47"/>
      <c r="BZ81" s="47"/>
      <c r="CA81" s="47"/>
      <c r="CB81" s="47"/>
      <c r="CC81" s="47"/>
      <c r="CD81" s="47"/>
      <c r="CE81" s="47"/>
      <c r="CF81" s="47"/>
      <c r="CG81" s="47"/>
      <c r="CH81" s="47"/>
      <c r="CI81" s="47"/>
      <c r="CJ81" s="47"/>
      <c r="CK81" s="47"/>
      <c r="CL81" s="47"/>
      <c r="CM81" s="47"/>
      <c r="CN81" s="47"/>
      <c r="CO81" s="47"/>
      <c r="CP81" s="47"/>
      <c r="CQ81" s="47"/>
      <c r="CR81" s="47"/>
      <c r="CS81" s="47"/>
      <c r="CT81" s="47"/>
      <c r="CU81" s="47"/>
      <c r="CV81" s="47"/>
      <c r="CW81" s="47"/>
      <c r="CX81" s="47"/>
      <c r="CY81" s="47"/>
      <c r="CZ81" s="47"/>
      <c r="DA81" s="47"/>
      <c r="DB81" s="47"/>
      <c r="DC81" s="47"/>
      <c r="DD81" s="47"/>
      <c r="DE81" s="47"/>
      <c r="DF81" s="47"/>
      <c r="DG81" s="47"/>
      <c r="DH81" s="47"/>
      <c r="DI81" s="47"/>
      <c r="DJ81" s="47"/>
      <c r="DK81" s="47"/>
      <c r="DL81" s="47"/>
      <c r="DM81" s="47"/>
      <c r="DN81" s="47"/>
      <c r="DO81" s="47"/>
      <c r="DP81" s="47"/>
      <c r="DQ81" s="47"/>
      <c r="DR81" s="47"/>
      <c r="DS81" s="47"/>
      <c r="DT81" s="47"/>
      <c r="DU81" s="47"/>
      <c r="DV81" s="47"/>
      <c r="DW81" s="47"/>
      <c r="DX81" s="47"/>
      <c r="DY81" s="47"/>
      <c r="DZ81" s="47"/>
      <c r="EA81" s="47"/>
      <c r="EB81" s="47"/>
      <c r="EC81" s="47"/>
      <c r="ED81" s="47"/>
      <c r="EE81" s="47"/>
      <c r="EF81" s="47"/>
      <c r="EG81" s="47"/>
      <c r="EH81" s="47"/>
      <c r="EI81" s="47"/>
      <c r="EJ81" s="47"/>
      <c r="EK81" s="47"/>
      <c r="EL81" s="47"/>
      <c r="EM81" s="47"/>
      <c r="EN81" s="47"/>
      <c r="EO81" s="47"/>
      <c r="EP81" s="47"/>
      <c r="EQ81" s="47"/>
      <c r="ER81" s="47"/>
      <c r="ES81" s="47"/>
      <c r="ET81" s="47"/>
      <c r="EU81" s="47"/>
      <c r="EV81" s="47"/>
      <c r="EW81" s="47"/>
      <c r="EX81" s="47"/>
      <c r="EY81" s="47"/>
      <c r="EZ81" s="47"/>
      <c r="FA81" s="47"/>
      <c r="FB81" s="43"/>
      <c r="FC81" s="43"/>
      <c r="FD81" s="43"/>
      <c r="FE81" s="43"/>
      <c r="FF81" s="43"/>
      <c r="FG81" s="35"/>
      <c r="FH81" s="35"/>
      <c r="FI81" s="3"/>
      <c r="FJ81" s="3"/>
    </row>
    <row r="82" spans="1:166" ht="28.9" customHeight="1" x14ac:dyDescent="0.25">
      <c r="A82" s="32"/>
      <c r="B82" s="32"/>
      <c r="C82" s="39"/>
      <c r="D82" s="39"/>
      <c r="E82" s="39"/>
      <c r="F82" s="39"/>
      <c r="G82" s="39"/>
      <c r="H82" s="39"/>
      <c r="I82" s="39"/>
      <c r="J82" s="39"/>
      <c r="K82" s="39"/>
      <c r="L82" s="49"/>
      <c r="M82" s="49"/>
      <c r="N82" s="49"/>
      <c r="O82" s="49"/>
      <c r="P82" s="3"/>
      <c r="Q82" s="3"/>
      <c r="R82" s="3"/>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c r="BM82" s="47"/>
      <c r="BN82" s="47"/>
      <c r="BO82" s="47"/>
      <c r="BP82" s="47"/>
      <c r="BQ82" s="47"/>
      <c r="BR82" s="47"/>
      <c r="BS82" s="47"/>
      <c r="BT82" s="47"/>
      <c r="BU82" s="47"/>
      <c r="BV82" s="47"/>
      <c r="BW82" s="47"/>
      <c r="BX82" s="47"/>
      <c r="BY82" s="47"/>
      <c r="BZ82" s="47"/>
      <c r="CA82" s="47"/>
      <c r="CB82" s="47"/>
      <c r="CC82" s="47"/>
      <c r="CD82" s="47"/>
      <c r="CE82" s="47"/>
      <c r="CF82" s="47"/>
      <c r="CG82" s="47"/>
      <c r="CH82" s="47"/>
      <c r="CI82" s="47"/>
      <c r="CJ82" s="47"/>
      <c r="CK82" s="47"/>
      <c r="CL82" s="47"/>
      <c r="CM82" s="47"/>
      <c r="CN82" s="47"/>
      <c r="CO82" s="47"/>
      <c r="CP82" s="47"/>
      <c r="CQ82" s="47"/>
      <c r="CR82" s="47"/>
      <c r="CS82" s="47"/>
      <c r="CT82" s="47"/>
      <c r="CU82" s="47"/>
      <c r="CV82" s="47"/>
      <c r="CW82" s="47"/>
      <c r="CX82" s="47"/>
      <c r="CY82" s="47"/>
      <c r="CZ82" s="47"/>
      <c r="DA82" s="47"/>
      <c r="DB82" s="47"/>
      <c r="DC82" s="47"/>
      <c r="DD82" s="47"/>
      <c r="DE82" s="47"/>
      <c r="DF82" s="47"/>
      <c r="DG82" s="47"/>
      <c r="DH82" s="47"/>
      <c r="DI82" s="47"/>
      <c r="DJ82" s="47"/>
      <c r="DK82" s="47"/>
      <c r="DL82" s="47"/>
      <c r="DM82" s="47"/>
      <c r="DN82" s="47"/>
      <c r="DO82" s="47"/>
      <c r="DP82" s="47"/>
      <c r="DQ82" s="47"/>
      <c r="DR82" s="47"/>
      <c r="DS82" s="47"/>
      <c r="DT82" s="47"/>
      <c r="DU82" s="47"/>
      <c r="DV82" s="47"/>
      <c r="DW82" s="47"/>
      <c r="DX82" s="47"/>
      <c r="DY82" s="47"/>
      <c r="DZ82" s="47"/>
      <c r="EA82" s="47"/>
      <c r="EB82" s="47"/>
      <c r="EC82" s="47"/>
      <c r="ED82" s="47"/>
      <c r="EE82" s="47"/>
      <c r="EF82" s="47"/>
      <c r="EG82" s="47"/>
      <c r="EH82" s="47"/>
      <c r="EI82" s="47"/>
      <c r="EJ82" s="47"/>
      <c r="EK82" s="47"/>
      <c r="EL82" s="47"/>
      <c r="EM82" s="47"/>
      <c r="EN82" s="47"/>
      <c r="EO82" s="47"/>
      <c r="EP82" s="47"/>
      <c r="EQ82" s="47"/>
      <c r="ER82" s="47"/>
      <c r="ES82" s="47"/>
      <c r="ET82" s="47"/>
      <c r="EU82" s="47"/>
      <c r="EV82" s="47"/>
      <c r="EW82" s="47"/>
      <c r="EX82" s="47"/>
      <c r="EY82" s="47"/>
      <c r="EZ82" s="47"/>
      <c r="FA82" s="47"/>
      <c r="FB82" s="43"/>
      <c r="FC82" s="43"/>
      <c r="FD82" s="43"/>
      <c r="FE82" s="43"/>
      <c r="FF82" s="43"/>
      <c r="FG82" s="35"/>
      <c r="FH82" s="35"/>
      <c r="FI82" s="3"/>
      <c r="FJ82" s="3"/>
    </row>
    <row r="83" spans="1:166" ht="28.9" customHeight="1" x14ac:dyDescent="0.25">
      <c r="A83" s="32"/>
      <c r="B83" s="32"/>
      <c r="C83" s="39"/>
      <c r="D83" s="39"/>
      <c r="E83" s="39"/>
      <c r="F83" s="39"/>
      <c r="G83" s="39"/>
      <c r="H83" s="39"/>
      <c r="I83" s="39"/>
      <c r="J83" s="39"/>
      <c r="K83" s="39"/>
      <c r="L83" s="49"/>
      <c r="M83" s="49"/>
      <c r="N83" s="49"/>
      <c r="O83" s="49"/>
      <c r="P83" s="3"/>
      <c r="Q83" s="3"/>
      <c r="R83" s="3"/>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c r="BM83" s="47"/>
      <c r="BN83" s="47"/>
      <c r="BO83" s="47"/>
      <c r="BP83" s="47"/>
      <c r="BQ83" s="47"/>
      <c r="BR83" s="47"/>
      <c r="BS83" s="47"/>
      <c r="BT83" s="47"/>
      <c r="BU83" s="47"/>
      <c r="BV83" s="47"/>
      <c r="BW83" s="47"/>
      <c r="BX83" s="47"/>
      <c r="BY83" s="47"/>
      <c r="BZ83" s="47"/>
      <c r="CA83" s="47"/>
      <c r="CB83" s="47"/>
      <c r="CC83" s="47"/>
      <c r="CD83" s="47"/>
      <c r="CE83" s="47"/>
      <c r="CF83" s="47"/>
      <c r="CG83" s="47"/>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c r="DF83" s="47"/>
      <c r="DG83" s="47"/>
      <c r="DH83" s="47"/>
      <c r="DI83" s="47"/>
      <c r="DJ83" s="47"/>
      <c r="DK83" s="47"/>
      <c r="DL83" s="47"/>
      <c r="DM83" s="47"/>
      <c r="DN83" s="47"/>
      <c r="DO83" s="47"/>
      <c r="DP83" s="47"/>
      <c r="DQ83" s="47"/>
      <c r="DR83" s="47"/>
      <c r="DS83" s="47"/>
      <c r="DT83" s="47"/>
      <c r="DU83" s="47"/>
      <c r="DV83" s="47"/>
      <c r="DW83" s="47"/>
      <c r="DX83" s="47"/>
      <c r="DY83" s="47"/>
      <c r="DZ83" s="47"/>
      <c r="EA83" s="47"/>
      <c r="EB83" s="47"/>
      <c r="EC83" s="47"/>
      <c r="ED83" s="47"/>
      <c r="EE83" s="47"/>
      <c r="EF83" s="47"/>
      <c r="EG83" s="47"/>
      <c r="EH83" s="47"/>
      <c r="EI83" s="47"/>
      <c r="EJ83" s="47"/>
      <c r="EK83" s="47"/>
      <c r="EL83" s="47"/>
      <c r="EM83" s="47"/>
      <c r="EN83" s="47"/>
      <c r="EO83" s="47"/>
      <c r="EP83" s="47"/>
      <c r="EQ83" s="47"/>
      <c r="ER83" s="47"/>
      <c r="ES83" s="47"/>
      <c r="ET83" s="47"/>
      <c r="EU83" s="47"/>
      <c r="EV83" s="47"/>
      <c r="EW83" s="47"/>
      <c r="EX83" s="47"/>
      <c r="EY83" s="47"/>
      <c r="EZ83" s="47"/>
      <c r="FA83" s="47"/>
      <c r="FB83" s="43"/>
      <c r="FC83" s="43"/>
      <c r="FD83" s="43"/>
      <c r="FE83" s="43"/>
      <c r="FF83" s="43"/>
      <c r="FG83" s="35"/>
      <c r="FH83" s="35"/>
      <c r="FI83" s="3"/>
      <c r="FJ83" s="3"/>
    </row>
    <row r="84" spans="1:166" ht="28.9" customHeight="1" x14ac:dyDescent="0.25">
      <c r="A84" s="32"/>
      <c r="B84" s="32"/>
      <c r="C84" s="39"/>
      <c r="D84" s="39"/>
      <c r="E84" s="39"/>
      <c r="F84" s="39"/>
      <c r="G84" s="39"/>
      <c r="H84" s="39"/>
      <c r="I84" s="39"/>
      <c r="J84" s="39"/>
      <c r="K84" s="39"/>
      <c r="L84" s="49"/>
      <c r="M84" s="49"/>
      <c r="N84" s="49"/>
      <c r="O84" s="49"/>
      <c r="P84" s="3"/>
      <c r="Q84" s="3"/>
      <c r="R84" s="3"/>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47"/>
      <c r="CH84" s="47"/>
      <c r="CI84" s="47"/>
      <c r="CJ84" s="47"/>
      <c r="CK84" s="47"/>
      <c r="CL84" s="47"/>
      <c r="CM84" s="47"/>
      <c r="CN84" s="47"/>
      <c r="CO84" s="47"/>
      <c r="CP84" s="47"/>
      <c r="CQ84" s="47"/>
      <c r="CR84" s="47"/>
      <c r="CS84" s="47"/>
      <c r="CT84" s="47"/>
      <c r="CU84" s="47"/>
      <c r="CV84" s="47"/>
      <c r="CW84" s="47"/>
      <c r="CX84" s="47"/>
      <c r="CY84" s="47"/>
      <c r="CZ84" s="47"/>
      <c r="DA84" s="47"/>
      <c r="DB84" s="47"/>
      <c r="DC84" s="47"/>
      <c r="DD84" s="47"/>
      <c r="DE84" s="47"/>
      <c r="DF84" s="47"/>
      <c r="DG84" s="47"/>
      <c r="DH84" s="47"/>
      <c r="DI84" s="47"/>
      <c r="DJ84" s="47"/>
      <c r="DK84" s="47"/>
      <c r="DL84" s="47"/>
      <c r="DM84" s="47"/>
      <c r="DN84" s="47"/>
      <c r="DO84" s="47"/>
      <c r="DP84" s="47"/>
      <c r="DQ84" s="47"/>
      <c r="DR84" s="47"/>
      <c r="DS84" s="47"/>
      <c r="DT84" s="47"/>
      <c r="DU84" s="47"/>
      <c r="DV84" s="47"/>
      <c r="DW84" s="47"/>
      <c r="DX84" s="47"/>
      <c r="DY84" s="47"/>
      <c r="DZ84" s="47"/>
      <c r="EA84" s="47"/>
      <c r="EB84" s="47"/>
      <c r="EC84" s="47"/>
      <c r="ED84" s="47"/>
      <c r="EE84" s="47"/>
      <c r="EF84" s="47"/>
      <c r="EG84" s="47"/>
      <c r="EH84" s="47"/>
      <c r="EI84" s="47"/>
      <c r="EJ84" s="47"/>
      <c r="EK84" s="47"/>
      <c r="EL84" s="47"/>
      <c r="EM84" s="47"/>
      <c r="EN84" s="47"/>
      <c r="EO84" s="47"/>
      <c r="EP84" s="47"/>
      <c r="EQ84" s="47"/>
      <c r="ER84" s="47"/>
      <c r="ES84" s="47"/>
      <c r="ET84" s="47"/>
      <c r="EU84" s="47"/>
      <c r="EV84" s="47"/>
      <c r="EW84" s="47"/>
      <c r="EX84" s="47"/>
      <c r="EY84" s="47"/>
      <c r="EZ84" s="47"/>
      <c r="FA84" s="47"/>
      <c r="FB84" s="43"/>
      <c r="FC84" s="43"/>
      <c r="FD84" s="43"/>
      <c r="FE84" s="43"/>
      <c r="FF84" s="43"/>
      <c r="FG84" s="35"/>
      <c r="FH84" s="35"/>
      <c r="FI84" s="3"/>
      <c r="FJ84" s="3"/>
    </row>
    <row r="85" spans="1:166" ht="28.9" customHeight="1" x14ac:dyDescent="0.25">
      <c r="A85" s="32"/>
      <c r="B85" s="32"/>
      <c r="C85" s="39"/>
      <c r="D85" s="39"/>
      <c r="E85" s="39"/>
      <c r="F85" s="39"/>
      <c r="G85" s="39"/>
      <c r="H85" s="39"/>
      <c r="I85" s="39"/>
      <c r="J85" s="39"/>
      <c r="K85" s="39"/>
      <c r="L85" s="49"/>
      <c r="M85" s="49"/>
      <c r="N85" s="49"/>
      <c r="O85" s="49"/>
      <c r="P85" s="3"/>
      <c r="Q85" s="3"/>
      <c r="R85" s="3"/>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c r="CA85" s="47"/>
      <c r="CB85" s="47"/>
      <c r="CC85" s="47"/>
      <c r="CD85" s="47"/>
      <c r="CE85" s="47"/>
      <c r="CF85" s="47"/>
      <c r="CG85" s="47"/>
      <c r="CH85" s="47"/>
      <c r="CI85" s="47"/>
      <c r="CJ85" s="47"/>
      <c r="CK85" s="47"/>
      <c r="CL85" s="47"/>
      <c r="CM85" s="47"/>
      <c r="CN85" s="47"/>
      <c r="CO85" s="47"/>
      <c r="CP85" s="47"/>
      <c r="CQ85" s="47"/>
      <c r="CR85" s="47"/>
      <c r="CS85" s="47"/>
      <c r="CT85" s="47"/>
      <c r="CU85" s="47"/>
      <c r="CV85" s="47"/>
      <c r="CW85" s="47"/>
      <c r="CX85" s="47"/>
      <c r="CY85" s="47"/>
      <c r="CZ85" s="47"/>
      <c r="DA85" s="47"/>
      <c r="DB85" s="47"/>
      <c r="DC85" s="47"/>
      <c r="DD85" s="47"/>
      <c r="DE85" s="47"/>
      <c r="DF85" s="47"/>
      <c r="DG85" s="47"/>
      <c r="DH85" s="47"/>
      <c r="DI85" s="47"/>
      <c r="DJ85" s="47"/>
      <c r="DK85" s="47"/>
      <c r="DL85" s="47"/>
      <c r="DM85" s="47"/>
      <c r="DN85" s="47"/>
      <c r="DO85" s="47"/>
      <c r="DP85" s="47"/>
      <c r="DQ85" s="47"/>
      <c r="DR85" s="47"/>
      <c r="DS85" s="47"/>
      <c r="DT85" s="47"/>
      <c r="DU85" s="47"/>
      <c r="DV85" s="47"/>
      <c r="DW85" s="47"/>
      <c r="DX85" s="47"/>
      <c r="DY85" s="47"/>
      <c r="DZ85" s="47"/>
      <c r="EA85" s="47"/>
      <c r="EB85" s="47"/>
      <c r="EC85" s="47"/>
      <c r="ED85" s="47"/>
      <c r="EE85" s="47"/>
      <c r="EF85" s="47"/>
      <c r="EG85" s="47"/>
      <c r="EH85" s="47"/>
      <c r="EI85" s="47"/>
      <c r="EJ85" s="47"/>
      <c r="EK85" s="47"/>
      <c r="EL85" s="47"/>
      <c r="EM85" s="47"/>
      <c r="EN85" s="47"/>
      <c r="EO85" s="47"/>
      <c r="EP85" s="47"/>
      <c r="EQ85" s="47"/>
      <c r="ER85" s="47"/>
      <c r="ES85" s="47"/>
      <c r="ET85" s="47"/>
      <c r="EU85" s="47"/>
      <c r="EV85" s="47"/>
      <c r="EW85" s="47"/>
      <c r="EX85" s="47"/>
      <c r="EY85" s="47"/>
      <c r="EZ85" s="47"/>
      <c r="FA85" s="47"/>
      <c r="FB85" s="43"/>
      <c r="FC85" s="43"/>
      <c r="FD85" s="43"/>
      <c r="FE85" s="43"/>
      <c r="FF85" s="43"/>
      <c r="FG85" s="35"/>
      <c r="FH85" s="35"/>
      <c r="FI85" s="3"/>
      <c r="FJ85" s="3"/>
    </row>
    <row r="86" spans="1:166" ht="28.9" customHeight="1" x14ac:dyDescent="0.25">
      <c r="A86" s="32"/>
      <c r="B86" s="32"/>
      <c r="C86" s="39"/>
      <c r="D86" s="39"/>
      <c r="E86" s="39"/>
      <c r="F86" s="39"/>
      <c r="G86" s="39"/>
      <c r="H86" s="39"/>
      <c r="I86" s="39"/>
      <c r="J86" s="39"/>
      <c r="K86" s="39"/>
      <c r="L86" s="49"/>
      <c r="M86" s="49"/>
      <c r="N86" s="49"/>
      <c r="O86" s="49"/>
      <c r="P86" s="3"/>
      <c r="Q86" s="3"/>
      <c r="R86" s="3"/>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c r="CA86" s="47"/>
      <c r="CB86" s="47"/>
      <c r="CC86" s="47"/>
      <c r="CD86" s="47"/>
      <c r="CE86" s="47"/>
      <c r="CF86" s="47"/>
      <c r="CG86" s="47"/>
      <c r="CH86" s="47"/>
      <c r="CI86" s="47"/>
      <c r="CJ86" s="47"/>
      <c r="CK86" s="47"/>
      <c r="CL86" s="47"/>
      <c r="CM86" s="47"/>
      <c r="CN86" s="47"/>
      <c r="CO86" s="47"/>
      <c r="CP86" s="47"/>
      <c r="CQ86" s="47"/>
      <c r="CR86" s="47"/>
      <c r="CS86" s="47"/>
      <c r="CT86" s="47"/>
      <c r="CU86" s="47"/>
      <c r="CV86" s="47"/>
      <c r="CW86" s="47"/>
      <c r="CX86" s="47"/>
      <c r="CY86" s="47"/>
      <c r="CZ86" s="47"/>
      <c r="DA86" s="47"/>
      <c r="DB86" s="47"/>
      <c r="DC86" s="47"/>
      <c r="DD86" s="47"/>
      <c r="DE86" s="47"/>
      <c r="DF86" s="47"/>
      <c r="DG86" s="47"/>
      <c r="DH86" s="47"/>
      <c r="DI86" s="47"/>
      <c r="DJ86" s="47"/>
      <c r="DK86" s="47"/>
      <c r="DL86" s="47"/>
      <c r="DM86" s="47"/>
      <c r="DN86" s="47"/>
      <c r="DO86" s="47"/>
      <c r="DP86" s="47"/>
      <c r="DQ86" s="47"/>
      <c r="DR86" s="47"/>
      <c r="DS86" s="47"/>
      <c r="DT86" s="47"/>
      <c r="DU86" s="47"/>
      <c r="DV86" s="47"/>
      <c r="DW86" s="47"/>
      <c r="DX86" s="47"/>
      <c r="DY86" s="47"/>
      <c r="DZ86" s="47"/>
      <c r="EA86" s="47"/>
      <c r="EB86" s="47"/>
      <c r="EC86" s="47"/>
      <c r="ED86" s="47"/>
      <c r="EE86" s="47"/>
      <c r="EF86" s="47"/>
      <c r="EG86" s="47"/>
      <c r="EH86" s="47"/>
      <c r="EI86" s="47"/>
      <c r="EJ86" s="47"/>
      <c r="EK86" s="47"/>
      <c r="EL86" s="47"/>
      <c r="EM86" s="47"/>
      <c r="EN86" s="47"/>
      <c r="EO86" s="47"/>
      <c r="EP86" s="47"/>
      <c r="EQ86" s="47"/>
      <c r="ER86" s="47"/>
      <c r="ES86" s="47"/>
      <c r="ET86" s="47"/>
      <c r="EU86" s="47"/>
      <c r="EV86" s="47"/>
      <c r="EW86" s="47"/>
      <c r="EX86" s="47"/>
      <c r="EY86" s="47"/>
      <c r="EZ86" s="47"/>
      <c r="FA86" s="47"/>
      <c r="FB86" s="43"/>
      <c r="FC86" s="43"/>
      <c r="FD86" s="43"/>
      <c r="FE86" s="43"/>
      <c r="FF86" s="43"/>
      <c r="FG86" s="35"/>
      <c r="FH86" s="35"/>
      <c r="FI86" s="3"/>
      <c r="FJ86" s="3"/>
    </row>
    <row r="87" spans="1:166" ht="28.9" customHeight="1" x14ac:dyDescent="0.25">
      <c r="A87" s="32"/>
      <c r="B87" s="32"/>
      <c r="C87" s="39"/>
      <c r="D87" s="39"/>
      <c r="E87" s="39"/>
      <c r="F87" s="39"/>
      <c r="G87" s="39"/>
      <c r="H87" s="39"/>
      <c r="I87" s="39"/>
      <c r="J87" s="39"/>
      <c r="K87" s="39"/>
      <c r="L87" s="49"/>
      <c r="M87" s="49"/>
      <c r="N87" s="49"/>
      <c r="O87" s="49"/>
      <c r="P87" s="3"/>
      <c r="Q87" s="3"/>
      <c r="R87" s="3"/>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c r="CF87" s="47"/>
      <c r="CG87" s="47"/>
      <c r="CH87" s="47"/>
      <c r="CI87" s="47"/>
      <c r="CJ87" s="47"/>
      <c r="CK87" s="47"/>
      <c r="CL87" s="47"/>
      <c r="CM87" s="47"/>
      <c r="CN87" s="47"/>
      <c r="CO87" s="47"/>
      <c r="CP87" s="47"/>
      <c r="CQ87" s="47"/>
      <c r="CR87" s="47"/>
      <c r="CS87" s="47"/>
      <c r="CT87" s="47"/>
      <c r="CU87" s="47"/>
      <c r="CV87" s="47"/>
      <c r="CW87" s="47"/>
      <c r="CX87" s="47"/>
      <c r="CY87" s="47"/>
      <c r="CZ87" s="47"/>
      <c r="DA87" s="47"/>
      <c r="DB87" s="47"/>
      <c r="DC87" s="47"/>
      <c r="DD87" s="47"/>
      <c r="DE87" s="47"/>
      <c r="DF87" s="47"/>
      <c r="DG87" s="47"/>
      <c r="DH87" s="47"/>
      <c r="DI87" s="47"/>
      <c r="DJ87" s="47"/>
      <c r="DK87" s="47"/>
      <c r="DL87" s="47"/>
      <c r="DM87" s="47"/>
      <c r="DN87" s="47"/>
      <c r="DO87" s="47"/>
      <c r="DP87" s="47"/>
      <c r="DQ87" s="47"/>
      <c r="DR87" s="47"/>
      <c r="DS87" s="47"/>
      <c r="DT87" s="47"/>
      <c r="DU87" s="47"/>
      <c r="DV87" s="47"/>
      <c r="DW87" s="47"/>
      <c r="DX87" s="47"/>
      <c r="DY87" s="47"/>
      <c r="DZ87" s="47"/>
      <c r="EA87" s="47"/>
      <c r="EB87" s="47"/>
      <c r="EC87" s="47"/>
      <c r="ED87" s="47"/>
      <c r="EE87" s="47"/>
      <c r="EF87" s="47"/>
      <c r="EG87" s="47"/>
      <c r="EH87" s="47"/>
      <c r="EI87" s="47"/>
      <c r="EJ87" s="47"/>
      <c r="EK87" s="47"/>
      <c r="EL87" s="47"/>
      <c r="EM87" s="47"/>
      <c r="EN87" s="47"/>
      <c r="EO87" s="47"/>
      <c r="EP87" s="47"/>
      <c r="EQ87" s="47"/>
      <c r="ER87" s="47"/>
      <c r="ES87" s="47"/>
      <c r="ET87" s="47"/>
      <c r="EU87" s="47"/>
      <c r="EV87" s="47"/>
      <c r="EW87" s="47"/>
      <c r="EX87" s="47"/>
      <c r="EY87" s="47"/>
      <c r="EZ87" s="47"/>
      <c r="FA87" s="47"/>
      <c r="FB87" s="43"/>
      <c r="FC87" s="43"/>
      <c r="FD87" s="43"/>
      <c r="FE87" s="43"/>
      <c r="FF87" s="43"/>
      <c r="FG87" s="35"/>
      <c r="FH87" s="35"/>
      <c r="FI87" s="3"/>
      <c r="FJ87" s="3"/>
    </row>
    <row r="88" spans="1:166" ht="28.9" customHeight="1" x14ac:dyDescent="0.25">
      <c r="A88" s="32"/>
      <c r="B88" s="32"/>
      <c r="C88" s="39"/>
      <c r="D88" s="39"/>
      <c r="E88" s="39"/>
      <c r="F88" s="39"/>
      <c r="G88" s="39"/>
      <c r="H88" s="39"/>
      <c r="I88" s="39"/>
      <c r="J88" s="39"/>
      <c r="K88" s="39"/>
      <c r="L88" s="49"/>
      <c r="M88" s="49"/>
      <c r="N88" s="49"/>
      <c r="O88" s="49"/>
      <c r="P88" s="3"/>
      <c r="Q88" s="3"/>
      <c r="R88" s="3"/>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N88" s="47"/>
      <c r="BO88" s="47"/>
      <c r="BP88" s="47"/>
      <c r="BQ88" s="47"/>
      <c r="BR88" s="47"/>
      <c r="BS88" s="47"/>
      <c r="BT88" s="47"/>
      <c r="BU88" s="47"/>
      <c r="BV88" s="47"/>
      <c r="BW88" s="47"/>
      <c r="BX88" s="47"/>
      <c r="BY88" s="47"/>
      <c r="BZ88" s="47"/>
      <c r="CA88" s="47"/>
      <c r="CB88" s="47"/>
      <c r="CC88" s="47"/>
      <c r="CD88" s="47"/>
      <c r="CE88" s="47"/>
      <c r="CF88" s="47"/>
      <c r="CG88" s="47"/>
      <c r="CH88" s="47"/>
      <c r="CI88" s="47"/>
      <c r="CJ88" s="47"/>
      <c r="CK88" s="47"/>
      <c r="CL88" s="47"/>
      <c r="CM88" s="47"/>
      <c r="CN88" s="47"/>
      <c r="CO88" s="47"/>
      <c r="CP88" s="47"/>
      <c r="CQ88" s="47"/>
      <c r="CR88" s="47"/>
      <c r="CS88" s="47"/>
      <c r="CT88" s="47"/>
      <c r="CU88" s="47"/>
      <c r="CV88" s="47"/>
      <c r="CW88" s="47"/>
      <c r="CX88" s="47"/>
      <c r="CY88" s="47"/>
      <c r="CZ88" s="47"/>
      <c r="DA88" s="47"/>
      <c r="DB88" s="47"/>
      <c r="DC88" s="47"/>
      <c r="DD88" s="47"/>
      <c r="DE88" s="47"/>
      <c r="DF88" s="47"/>
      <c r="DG88" s="47"/>
      <c r="DH88" s="47"/>
      <c r="DI88" s="47"/>
      <c r="DJ88" s="47"/>
      <c r="DK88" s="47"/>
      <c r="DL88" s="47"/>
      <c r="DM88" s="47"/>
      <c r="DN88" s="47"/>
      <c r="DO88" s="47"/>
      <c r="DP88" s="47"/>
      <c r="DQ88" s="47"/>
      <c r="DR88" s="47"/>
      <c r="DS88" s="47"/>
      <c r="DT88" s="47"/>
      <c r="DU88" s="47"/>
      <c r="DV88" s="47"/>
      <c r="DW88" s="47"/>
      <c r="DX88" s="47"/>
      <c r="DY88" s="47"/>
      <c r="DZ88" s="47"/>
      <c r="EA88" s="47"/>
      <c r="EB88" s="47"/>
      <c r="EC88" s="47"/>
      <c r="ED88" s="47"/>
      <c r="EE88" s="47"/>
      <c r="EF88" s="47"/>
      <c r="EG88" s="47"/>
      <c r="EH88" s="47"/>
      <c r="EI88" s="47"/>
      <c r="EJ88" s="47"/>
      <c r="EK88" s="47"/>
      <c r="EL88" s="47"/>
      <c r="EM88" s="47"/>
      <c r="EN88" s="47"/>
      <c r="EO88" s="47"/>
      <c r="EP88" s="47"/>
      <c r="EQ88" s="47"/>
      <c r="ER88" s="47"/>
      <c r="ES88" s="47"/>
      <c r="ET88" s="47"/>
      <c r="EU88" s="47"/>
      <c r="EV88" s="47"/>
      <c r="EW88" s="47"/>
      <c r="EX88" s="47"/>
      <c r="EY88" s="47"/>
      <c r="EZ88" s="47"/>
      <c r="FA88" s="47"/>
      <c r="FB88" s="43"/>
      <c r="FC88" s="43"/>
      <c r="FD88" s="43"/>
      <c r="FE88" s="43"/>
      <c r="FF88" s="43"/>
      <c r="FG88" s="35"/>
      <c r="FH88" s="35"/>
      <c r="FI88" s="3"/>
      <c r="FJ88" s="3"/>
    </row>
    <row r="89" spans="1:166" ht="28.9" customHeight="1" x14ac:dyDescent="0.25">
      <c r="A89" s="32"/>
      <c r="B89" s="32"/>
      <c r="C89" s="39"/>
      <c r="D89" s="39"/>
      <c r="E89" s="39"/>
      <c r="F89" s="39"/>
      <c r="G89" s="39"/>
      <c r="H89" s="39"/>
      <c r="I89" s="39"/>
      <c r="J89" s="39"/>
      <c r="K89" s="39"/>
      <c r="L89" s="49"/>
      <c r="M89" s="49"/>
      <c r="N89" s="49"/>
      <c r="O89" s="49"/>
      <c r="P89" s="3"/>
      <c r="Q89" s="3"/>
      <c r="R89" s="3"/>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c r="BP89" s="47"/>
      <c r="BQ89" s="47"/>
      <c r="BR89" s="47"/>
      <c r="BS89" s="47"/>
      <c r="BT89" s="47"/>
      <c r="BU89" s="47"/>
      <c r="BV89" s="47"/>
      <c r="BW89" s="47"/>
      <c r="BX89" s="47"/>
      <c r="BY89" s="47"/>
      <c r="BZ89" s="47"/>
      <c r="CA89" s="47"/>
      <c r="CB89" s="47"/>
      <c r="CC89" s="47"/>
      <c r="CD89" s="47"/>
      <c r="CE89" s="47"/>
      <c r="CF89" s="47"/>
      <c r="CG89" s="47"/>
      <c r="CH89" s="47"/>
      <c r="CI89" s="47"/>
      <c r="CJ89" s="47"/>
      <c r="CK89" s="47"/>
      <c r="CL89" s="47"/>
      <c r="CM89" s="47"/>
      <c r="CN89" s="47"/>
      <c r="CO89" s="47"/>
      <c r="CP89" s="47"/>
      <c r="CQ89" s="47"/>
      <c r="CR89" s="47"/>
      <c r="CS89" s="47"/>
      <c r="CT89" s="47"/>
      <c r="CU89" s="47"/>
      <c r="CV89" s="47"/>
      <c r="CW89" s="47"/>
      <c r="CX89" s="47"/>
      <c r="CY89" s="47"/>
      <c r="CZ89" s="47"/>
      <c r="DA89" s="47"/>
      <c r="DB89" s="47"/>
      <c r="DC89" s="47"/>
      <c r="DD89" s="47"/>
      <c r="DE89" s="47"/>
      <c r="DF89" s="47"/>
      <c r="DG89" s="47"/>
      <c r="DH89" s="47"/>
      <c r="DI89" s="47"/>
      <c r="DJ89" s="47"/>
      <c r="DK89" s="47"/>
      <c r="DL89" s="47"/>
      <c r="DM89" s="47"/>
      <c r="DN89" s="47"/>
      <c r="DO89" s="47"/>
      <c r="DP89" s="47"/>
      <c r="DQ89" s="47"/>
      <c r="DR89" s="47"/>
      <c r="DS89" s="47"/>
      <c r="DT89" s="47"/>
      <c r="DU89" s="47"/>
      <c r="DV89" s="47"/>
      <c r="DW89" s="47"/>
      <c r="DX89" s="47"/>
      <c r="DY89" s="47"/>
      <c r="DZ89" s="47"/>
      <c r="EA89" s="47"/>
      <c r="EB89" s="47"/>
      <c r="EC89" s="47"/>
      <c r="ED89" s="47"/>
      <c r="EE89" s="47"/>
      <c r="EF89" s="47"/>
      <c r="EG89" s="47"/>
      <c r="EH89" s="47"/>
      <c r="EI89" s="47"/>
      <c r="EJ89" s="47"/>
      <c r="EK89" s="47"/>
      <c r="EL89" s="47"/>
      <c r="EM89" s="47"/>
      <c r="EN89" s="47"/>
      <c r="EO89" s="47"/>
      <c r="EP89" s="47"/>
      <c r="EQ89" s="47"/>
      <c r="ER89" s="47"/>
      <c r="ES89" s="47"/>
      <c r="ET89" s="47"/>
      <c r="EU89" s="47"/>
      <c r="EV89" s="47"/>
      <c r="EW89" s="47"/>
      <c r="EX89" s="47"/>
      <c r="EY89" s="47"/>
      <c r="EZ89" s="47"/>
      <c r="FA89" s="47"/>
      <c r="FB89" s="43"/>
      <c r="FC89" s="43"/>
      <c r="FD89" s="43"/>
      <c r="FE89" s="43"/>
      <c r="FF89" s="43"/>
      <c r="FG89" s="35"/>
      <c r="FH89" s="35"/>
      <c r="FI89" s="3"/>
      <c r="FJ89" s="3"/>
    </row>
    <row r="90" spans="1:166" ht="28.9" customHeight="1" x14ac:dyDescent="0.25">
      <c r="A90" s="32"/>
      <c r="B90" s="32"/>
      <c r="C90" s="39"/>
      <c r="D90" s="39"/>
      <c r="E90" s="39"/>
      <c r="F90" s="39"/>
      <c r="G90" s="39"/>
      <c r="H90" s="39"/>
      <c r="I90" s="39"/>
      <c r="J90" s="39"/>
      <c r="K90" s="39"/>
      <c r="L90" s="49"/>
      <c r="M90" s="49"/>
      <c r="N90" s="49"/>
      <c r="O90" s="49"/>
      <c r="P90" s="3"/>
      <c r="Q90" s="3"/>
      <c r="R90" s="3"/>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c r="BM90" s="47"/>
      <c r="BN90" s="47"/>
      <c r="BO90" s="47"/>
      <c r="BP90" s="47"/>
      <c r="BQ90" s="47"/>
      <c r="BR90" s="47"/>
      <c r="BS90" s="47"/>
      <c r="BT90" s="47"/>
      <c r="BU90" s="47"/>
      <c r="BV90" s="47"/>
      <c r="BW90" s="47"/>
      <c r="BX90" s="47"/>
      <c r="BY90" s="47"/>
      <c r="BZ90" s="47"/>
      <c r="CA90" s="47"/>
      <c r="CB90" s="47"/>
      <c r="CC90" s="47"/>
      <c r="CD90" s="47"/>
      <c r="CE90" s="47"/>
      <c r="CF90" s="47"/>
      <c r="CG90" s="47"/>
      <c r="CH90" s="47"/>
      <c r="CI90" s="47"/>
      <c r="CJ90" s="47"/>
      <c r="CK90" s="47"/>
      <c r="CL90" s="47"/>
      <c r="CM90" s="47"/>
      <c r="CN90" s="47"/>
      <c r="CO90" s="47"/>
      <c r="CP90" s="47"/>
      <c r="CQ90" s="47"/>
      <c r="CR90" s="47"/>
      <c r="CS90" s="47"/>
      <c r="CT90" s="47"/>
      <c r="CU90" s="47"/>
      <c r="CV90" s="47"/>
      <c r="CW90" s="47"/>
      <c r="CX90" s="47"/>
      <c r="CY90" s="47"/>
      <c r="CZ90" s="47"/>
      <c r="DA90" s="47"/>
      <c r="DB90" s="47"/>
      <c r="DC90" s="47"/>
      <c r="DD90" s="47"/>
      <c r="DE90" s="47"/>
      <c r="DF90" s="47"/>
      <c r="DG90" s="47"/>
      <c r="DH90" s="47"/>
      <c r="DI90" s="47"/>
      <c r="DJ90" s="47"/>
      <c r="DK90" s="47"/>
      <c r="DL90" s="47"/>
      <c r="DM90" s="47"/>
      <c r="DN90" s="47"/>
      <c r="DO90" s="47"/>
      <c r="DP90" s="47"/>
      <c r="DQ90" s="47"/>
      <c r="DR90" s="47"/>
      <c r="DS90" s="47"/>
      <c r="DT90" s="47"/>
      <c r="DU90" s="47"/>
      <c r="DV90" s="47"/>
      <c r="DW90" s="47"/>
      <c r="DX90" s="47"/>
      <c r="DY90" s="47"/>
      <c r="DZ90" s="47"/>
      <c r="EA90" s="47"/>
      <c r="EB90" s="47"/>
      <c r="EC90" s="47"/>
      <c r="ED90" s="47"/>
      <c r="EE90" s="47"/>
      <c r="EF90" s="47"/>
      <c r="EG90" s="47"/>
      <c r="EH90" s="47"/>
      <c r="EI90" s="47"/>
      <c r="EJ90" s="47"/>
      <c r="EK90" s="47"/>
      <c r="EL90" s="47"/>
      <c r="EM90" s="47"/>
      <c r="EN90" s="47"/>
      <c r="EO90" s="47"/>
      <c r="EP90" s="47"/>
      <c r="EQ90" s="47"/>
      <c r="ER90" s="47"/>
      <c r="ES90" s="47"/>
      <c r="ET90" s="47"/>
      <c r="EU90" s="47"/>
      <c r="EV90" s="47"/>
      <c r="EW90" s="47"/>
      <c r="EX90" s="47"/>
      <c r="EY90" s="47"/>
      <c r="EZ90" s="47"/>
      <c r="FA90" s="47"/>
      <c r="FB90" s="43"/>
      <c r="FC90" s="43"/>
      <c r="FD90" s="43"/>
      <c r="FE90" s="43"/>
      <c r="FF90" s="43"/>
      <c r="FG90" s="35"/>
      <c r="FH90" s="35"/>
      <c r="FI90" s="3"/>
      <c r="FJ90" s="3"/>
    </row>
    <row r="91" spans="1:166" ht="28.9" customHeight="1" x14ac:dyDescent="0.25">
      <c r="A91" s="32"/>
      <c r="B91" s="32"/>
      <c r="C91" s="39"/>
      <c r="D91" s="39"/>
      <c r="E91" s="39"/>
      <c r="F91" s="39"/>
      <c r="G91" s="39"/>
      <c r="H91" s="39"/>
      <c r="I91" s="39"/>
      <c r="J91" s="39"/>
      <c r="K91" s="39"/>
      <c r="L91" s="49"/>
      <c r="M91" s="49"/>
      <c r="N91" s="49"/>
      <c r="O91" s="49"/>
      <c r="P91" s="3"/>
      <c r="Q91" s="3"/>
      <c r="R91" s="3"/>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c r="BP91" s="47"/>
      <c r="BQ91" s="47"/>
      <c r="BR91" s="47"/>
      <c r="BS91" s="47"/>
      <c r="BT91" s="47"/>
      <c r="BU91" s="47"/>
      <c r="BV91" s="47"/>
      <c r="BW91" s="47"/>
      <c r="BX91" s="47"/>
      <c r="BY91" s="47"/>
      <c r="BZ91" s="47"/>
      <c r="CA91" s="47"/>
      <c r="CB91" s="47"/>
      <c r="CC91" s="47"/>
      <c r="CD91" s="47"/>
      <c r="CE91" s="47"/>
      <c r="CF91" s="47"/>
      <c r="CG91" s="47"/>
      <c r="CH91" s="47"/>
      <c r="CI91" s="47"/>
      <c r="CJ91" s="47"/>
      <c r="CK91" s="47"/>
      <c r="CL91" s="47"/>
      <c r="CM91" s="47"/>
      <c r="CN91" s="47"/>
      <c r="CO91" s="47"/>
      <c r="CP91" s="47"/>
      <c r="CQ91" s="47"/>
      <c r="CR91" s="47"/>
      <c r="CS91" s="47"/>
      <c r="CT91" s="47"/>
      <c r="CU91" s="47"/>
      <c r="CV91" s="47"/>
      <c r="CW91" s="47"/>
      <c r="CX91" s="47"/>
      <c r="CY91" s="47"/>
      <c r="CZ91" s="47"/>
      <c r="DA91" s="47"/>
      <c r="DB91" s="47"/>
      <c r="DC91" s="47"/>
      <c r="DD91" s="47"/>
      <c r="DE91" s="47"/>
      <c r="DF91" s="47"/>
      <c r="DG91" s="47"/>
      <c r="DH91" s="47"/>
      <c r="DI91" s="47"/>
      <c r="DJ91" s="47"/>
      <c r="DK91" s="47"/>
      <c r="DL91" s="47"/>
      <c r="DM91" s="47"/>
      <c r="DN91" s="47"/>
      <c r="DO91" s="47"/>
      <c r="DP91" s="47"/>
      <c r="DQ91" s="47"/>
      <c r="DR91" s="47"/>
      <c r="DS91" s="47"/>
      <c r="DT91" s="47"/>
      <c r="DU91" s="47"/>
      <c r="DV91" s="47"/>
      <c r="DW91" s="47"/>
      <c r="DX91" s="47"/>
      <c r="DY91" s="47"/>
      <c r="DZ91" s="47"/>
      <c r="EA91" s="47"/>
      <c r="EB91" s="47"/>
      <c r="EC91" s="47"/>
      <c r="ED91" s="47"/>
      <c r="EE91" s="47"/>
      <c r="EF91" s="47"/>
      <c r="EG91" s="47"/>
      <c r="EH91" s="47"/>
      <c r="EI91" s="47"/>
      <c r="EJ91" s="47"/>
      <c r="EK91" s="47"/>
      <c r="EL91" s="47"/>
      <c r="EM91" s="47"/>
      <c r="EN91" s="47"/>
      <c r="EO91" s="47"/>
      <c r="EP91" s="47"/>
      <c r="EQ91" s="47"/>
      <c r="ER91" s="47"/>
      <c r="ES91" s="47"/>
      <c r="ET91" s="47"/>
      <c r="EU91" s="47"/>
      <c r="EV91" s="47"/>
      <c r="EW91" s="47"/>
      <c r="EX91" s="47"/>
      <c r="EY91" s="47"/>
      <c r="EZ91" s="47"/>
      <c r="FA91" s="47"/>
      <c r="FB91" s="43"/>
      <c r="FC91" s="43"/>
      <c r="FD91" s="43"/>
      <c r="FE91" s="43"/>
      <c r="FF91" s="43"/>
      <c r="FG91" s="35"/>
      <c r="FH91" s="35"/>
      <c r="FI91" s="3"/>
      <c r="FJ91" s="3"/>
    </row>
    <row r="92" spans="1:166" ht="28.9" customHeight="1" x14ac:dyDescent="0.25">
      <c r="A92" s="32"/>
      <c r="B92" s="32"/>
      <c r="C92" s="39"/>
      <c r="D92" s="39"/>
      <c r="E92" s="39"/>
      <c r="F92" s="39"/>
      <c r="G92" s="39"/>
      <c r="H92" s="39"/>
      <c r="I92" s="39"/>
      <c r="J92" s="39"/>
      <c r="K92" s="39"/>
      <c r="L92" s="49"/>
      <c r="M92" s="49"/>
      <c r="N92" s="49"/>
      <c r="O92" s="49"/>
      <c r="P92" s="3"/>
      <c r="Q92" s="3"/>
      <c r="R92" s="3"/>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c r="BY92" s="47"/>
      <c r="BZ92" s="47"/>
      <c r="CA92" s="47"/>
      <c r="CB92" s="47"/>
      <c r="CC92" s="47"/>
      <c r="CD92" s="47"/>
      <c r="CE92" s="47"/>
      <c r="CF92" s="47"/>
      <c r="CG92" s="47"/>
      <c r="CH92" s="47"/>
      <c r="CI92" s="47"/>
      <c r="CJ92" s="47"/>
      <c r="CK92" s="47"/>
      <c r="CL92" s="47"/>
      <c r="CM92" s="47"/>
      <c r="CN92" s="47"/>
      <c r="CO92" s="47"/>
      <c r="CP92" s="47"/>
      <c r="CQ92" s="47"/>
      <c r="CR92" s="47"/>
      <c r="CS92" s="47"/>
      <c r="CT92" s="47"/>
      <c r="CU92" s="47"/>
      <c r="CV92" s="47"/>
      <c r="CW92" s="47"/>
      <c r="CX92" s="47"/>
      <c r="CY92" s="47"/>
      <c r="CZ92" s="47"/>
      <c r="DA92" s="47"/>
      <c r="DB92" s="47"/>
      <c r="DC92" s="47"/>
      <c r="DD92" s="47"/>
      <c r="DE92" s="47"/>
      <c r="DF92" s="47"/>
      <c r="DG92" s="47"/>
      <c r="DH92" s="47"/>
      <c r="DI92" s="47"/>
      <c r="DJ92" s="47"/>
      <c r="DK92" s="47"/>
      <c r="DL92" s="47"/>
      <c r="DM92" s="47"/>
      <c r="DN92" s="47"/>
      <c r="DO92" s="47"/>
      <c r="DP92" s="47"/>
      <c r="DQ92" s="47"/>
      <c r="DR92" s="47"/>
      <c r="DS92" s="47"/>
      <c r="DT92" s="47"/>
      <c r="DU92" s="47"/>
      <c r="DV92" s="47"/>
      <c r="DW92" s="47"/>
      <c r="DX92" s="47"/>
      <c r="DY92" s="47"/>
      <c r="DZ92" s="47"/>
      <c r="EA92" s="47"/>
      <c r="EB92" s="47"/>
      <c r="EC92" s="47"/>
      <c r="ED92" s="47"/>
      <c r="EE92" s="47"/>
      <c r="EF92" s="47"/>
      <c r="EG92" s="47"/>
      <c r="EH92" s="47"/>
      <c r="EI92" s="47"/>
      <c r="EJ92" s="47"/>
      <c r="EK92" s="47"/>
      <c r="EL92" s="47"/>
      <c r="EM92" s="47"/>
      <c r="EN92" s="47"/>
      <c r="EO92" s="47"/>
      <c r="EP92" s="47"/>
      <c r="EQ92" s="47"/>
      <c r="ER92" s="47"/>
      <c r="ES92" s="47"/>
      <c r="ET92" s="47"/>
      <c r="EU92" s="47"/>
      <c r="EV92" s="47"/>
      <c r="EW92" s="47"/>
      <c r="EX92" s="47"/>
      <c r="EY92" s="47"/>
      <c r="EZ92" s="47"/>
      <c r="FA92" s="47"/>
      <c r="FB92" s="43"/>
      <c r="FC92" s="43"/>
      <c r="FD92" s="43"/>
      <c r="FE92" s="43"/>
      <c r="FF92" s="43"/>
      <c r="FG92" s="35"/>
      <c r="FH92" s="35"/>
      <c r="FI92" s="3"/>
      <c r="FJ92" s="3"/>
    </row>
    <row r="93" spans="1:166" ht="28.9" customHeight="1" x14ac:dyDescent="0.25">
      <c r="A93" s="32"/>
      <c r="B93" s="32"/>
      <c r="C93" s="39"/>
      <c r="D93" s="39"/>
      <c r="E93" s="39"/>
      <c r="F93" s="39"/>
      <c r="G93" s="39"/>
      <c r="H93" s="39"/>
      <c r="I93" s="39"/>
      <c r="J93" s="39"/>
      <c r="K93" s="39"/>
      <c r="L93" s="49"/>
      <c r="M93" s="49"/>
      <c r="N93" s="49"/>
      <c r="O93" s="49"/>
      <c r="P93" s="3"/>
      <c r="Q93" s="3"/>
      <c r="R93" s="3"/>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N93" s="47"/>
      <c r="BO93" s="47"/>
      <c r="BP93" s="47"/>
      <c r="BQ93" s="47"/>
      <c r="BR93" s="47"/>
      <c r="BS93" s="47"/>
      <c r="BT93" s="47"/>
      <c r="BU93" s="47"/>
      <c r="BV93" s="47"/>
      <c r="BW93" s="47"/>
      <c r="BX93" s="47"/>
      <c r="BY93" s="47"/>
      <c r="BZ93" s="47"/>
      <c r="CA93" s="47"/>
      <c r="CB93" s="47"/>
      <c r="CC93" s="47"/>
      <c r="CD93" s="47"/>
      <c r="CE93" s="47"/>
      <c r="CF93" s="47"/>
      <c r="CG93" s="47"/>
      <c r="CH93" s="47"/>
      <c r="CI93" s="47"/>
      <c r="CJ93" s="47"/>
      <c r="CK93" s="47"/>
      <c r="CL93" s="47"/>
      <c r="CM93" s="47"/>
      <c r="CN93" s="47"/>
      <c r="CO93" s="47"/>
      <c r="CP93" s="47"/>
      <c r="CQ93" s="47"/>
      <c r="CR93" s="47"/>
      <c r="CS93" s="47"/>
      <c r="CT93" s="47"/>
      <c r="CU93" s="47"/>
      <c r="CV93" s="47"/>
      <c r="CW93" s="47"/>
      <c r="CX93" s="47"/>
      <c r="CY93" s="47"/>
      <c r="CZ93" s="47"/>
      <c r="DA93" s="47"/>
      <c r="DB93" s="47"/>
      <c r="DC93" s="47"/>
      <c r="DD93" s="47"/>
      <c r="DE93" s="47"/>
      <c r="DF93" s="47"/>
      <c r="DG93" s="47"/>
      <c r="DH93" s="47"/>
      <c r="DI93" s="47"/>
      <c r="DJ93" s="47"/>
      <c r="DK93" s="47"/>
      <c r="DL93" s="47"/>
      <c r="DM93" s="47"/>
      <c r="DN93" s="47"/>
      <c r="DO93" s="47"/>
      <c r="DP93" s="47"/>
      <c r="DQ93" s="47"/>
      <c r="DR93" s="47"/>
      <c r="DS93" s="47"/>
      <c r="DT93" s="47"/>
      <c r="DU93" s="47"/>
      <c r="DV93" s="47"/>
      <c r="DW93" s="47"/>
      <c r="DX93" s="47"/>
      <c r="DY93" s="47"/>
      <c r="DZ93" s="47"/>
      <c r="EA93" s="47"/>
      <c r="EB93" s="47"/>
      <c r="EC93" s="47"/>
      <c r="ED93" s="47"/>
      <c r="EE93" s="47"/>
      <c r="EF93" s="47"/>
      <c r="EG93" s="47"/>
      <c r="EH93" s="47"/>
      <c r="EI93" s="47"/>
      <c r="EJ93" s="47"/>
      <c r="EK93" s="47"/>
      <c r="EL93" s="47"/>
      <c r="EM93" s="47"/>
      <c r="EN93" s="47"/>
      <c r="EO93" s="47"/>
      <c r="EP93" s="47"/>
      <c r="EQ93" s="47"/>
      <c r="ER93" s="47"/>
      <c r="ES93" s="47"/>
      <c r="ET93" s="47"/>
      <c r="EU93" s="47"/>
      <c r="EV93" s="47"/>
      <c r="EW93" s="47"/>
      <c r="EX93" s="47"/>
      <c r="EY93" s="47"/>
      <c r="EZ93" s="47"/>
      <c r="FA93" s="47"/>
      <c r="FB93" s="43"/>
      <c r="FC93" s="43"/>
      <c r="FD93" s="43"/>
      <c r="FE93" s="43"/>
      <c r="FF93" s="43"/>
      <c r="FG93" s="35"/>
      <c r="FH93" s="35"/>
      <c r="FI93" s="3"/>
      <c r="FJ93" s="3"/>
    </row>
    <row r="94" spans="1:166" ht="28.9" customHeight="1" x14ac:dyDescent="0.25">
      <c r="A94" s="32"/>
      <c r="B94" s="32"/>
      <c r="C94" s="39"/>
      <c r="D94" s="39"/>
      <c r="E94" s="39"/>
      <c r="F94" s="39"/>
      <c r="G94" s="39"/>
      <c r="H94" s="39"/>
      <c r="I94" s="39"/>
      <c r="J94" s="39"/>
      <c r="K94" s="39"/>
      <c r="L94" s="49"/>
      <c r="M94" s="49"/>
      <c r="N94" s="49"/>
      <c r="O94" s="49"/>
      <c r="P94" s="3"/>
      <c r="Q94" s="3"/>
      <c r="R94" s="3"/>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Y94" s="47"/>
      <c r="BZ94" s="47"/>
      <c r="CA94" s="47"/>
      <c r="CB94" s="47"/>
      <c r="CC94" s="47"/>
      <c r="CD94" s="47"/>
      <c r="CE94" s="47"/>
      <c r="CF94" s="47"/>
      <c r="CG94" s="47"/>
      <c r="CH94" s="47"/>
      <c r="CI94" s="47"/>
      <c r="CJ94" s="47"/>
      <c r="CK94" s="47"/>
      <c r="CL94" s="47"/>
      <c r="CM94" s="47"/>
      <c r="CN94" s="47"/>
      <c r="CO94" s="47"/>
      <c r="CP94" s="47"/>
      <c r="CQ94" s="47"/>
      <c r="CR94" s="47"/>
      <c r="CS94" s="47"/>
      <c r="CT94" s="47"/>
      <c r="CU94" s="47"/>
      <c r="CV94" s="47"/>
      <c r="CW94" s="47"/>
      <c r="CX94" s="47"/>
      <c r="CY94" s="47"/>
      <c r="CZ94" s="47"/>
      <c r="DA94" s="47"/>
      <c r="DB94" s="47"/>
      <c r="DC94" s="47"/>
      <c r="DD94" s="47"/>
      <c r="DE94" s="47"/>
      <c r="DF94" s="47"/>
      <c r="DG94" s="47"/>
      <c r="DH94" s="47"/>
      <c r="DI94" s="47"/>
      <c r="DJ94" s="47"/>
      <c r="DK94" s="47"/>
      <c r="DL94" s="47"/>
      <c r="DM94" s="47"/>
      <c r="DN94" s="47"/>
      <c r="DO94" s="47"/>
      <c r="DP94" s="47"/>
      <c r="DQ94" s="47"/>
      <c r="DR94" s="47"/>
      <c r="DS94" s="47"/>
      <c r="DT94" s="47"/>
      <c r="DU94" s="47"/>
      <c r="DV94" s="47"/>
      <c r="DW94" s="47"/>
      <c r="DX94" s="47"/>
      <c r="DY94" s="47"/>
      <c r="DZ94" s="47"/>
      <c r="EA94" s="47"/>
      <c r="EB94" s="47"/>
      <c r="EC94" s="47"/>
      <c r="ED94" s="47"/>
      <c r="EE94" s="47"/>
      <c r="EF94" s="47"/>
      <c r="EG94" s="47"/>
      <c r="EH94" s="47"/>
      <c r="EI94" s="47"/>
      <c r="EJ94" s="47"/>
      <c r="EK94" s="47"/>
      <c r="EL94" s="47"/>
      <c r="EM94" s="47"/>
      <c r="EN94" s="47"/>
      <c r="EO94" s="47"/>
      <c r="EP94" s="47"/>
      <c r="EQ94" s="47"/>
      <c r="ER94" s="47"/>
      <c r="ES94" s="47"/>
      <c r="ET94" s="47"/>
      <c r="EU94" s="47"/>
      <c r="EV94" s="47"/>
      <c r="EW94" s="47"/>
      <c r="EX94" s="47"/>
      <c r="EY94" s="47"/>
      <c r="EZ94" s="47"/>
      <c r="FA94" s="47"/>
      <c r="FB94" s="43"/>
      <c r="FC94" s="43"/>
      <c r="FD94" s="43"/>
      <c r="FE94" s="43"/>
      <c r="FF94" s="43"/>
      <c r="FG94" s="35"/>
      <c r="FH94" s="35"/>
      <c r="FI94" s="3"/>
      <c r="FJ94" s="3"/>
    </row>
    <row r="95" spans="1:166" ht="28.9" customHeight="1" x14ac:dyDescent="0.25">
      <c r="A95" s="32"/>
      <c r="B95" s="32"/>
      <c r="C95" s="39"/>
      <c r="D95" s="39"/>
      <c r="E95" s="39"/>
      <c r="F95" s="39"/>
      <c r="G95" s="39"/>
      <c r="H95" s="39"/>
      <c r="I95" s="39"/>
      <c r="J95" s="39"/>
      <c r="K95" s="39"/>
      <c r="L95" s="49"/>
      <c r="M95" s="49"/>
      <c r="N95" s="49"/>
      <c r="O95" s="49"/>
      <c r="P95" s="3"/>
      <c r="Q95" s="3"/>
      <c r="R95" s="3"/>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c r="BM95" s="47"/>
      <c r="BN95" s="47"/>
      <c r="BO95" s="47"/>
      <c r="BP95" s="47"/>
      <c r="BQ95" s="47"/>
      <c r="BR95" s="47"/>
      <c r="BS95" s="47"/>
      <c r="BT95" s="47"/>
      <c r="BU95" s="47"/>
      <c r="BV95" s="47"/>
      <c r="BW95" s="47"/>
      <c r="BX95" s="47"/>
      <c r="BY95" s="47"/>
      <c r="BZ95" s="47"/>
      <c r="CA95" s="47"/>
      <c r="CB95" s="47"/>
      <c r="CC95" s="47"/>
      <c r="CD95" s="47"/>
      <c r="CE95" s="47"/>
      <c r="CF95" s="47"/>
      <c r="CG95" s="47"/>
      <c r="CH95" s="47"/>
      <c r="CI95" s="47"/>
      <c r="CJ95" s="47"/>
      <c r="CK95" s="47"/>
      <c r="CL95" s="47"/>
      <c r="CM95" s="47"/>
      <c r="CN95" s="47"/>
      <c r="CO95" s="47"/>
      <c r="CP95" s="47"/>
      <c r="CQ95" s="47"/>
      <c r="CR95" s="47"/>
      <c r="CS95" s="47"/>
      <c r="CT95" s="47"/>
      <c r="CU95" s="47"/>
      <c r="CV95" s="47"/>
      <c r="CW95" s="47"/>
      <c r="CX95" s="47"/>
      <c r="CY95" s="47"/>
      <c r="CZ95" s="47"/>
      <c r="DA95" s="47"/>
      <c r="DB95" s="47"/>
      <c r="DC95" s="47"/>
      <c r="DD95" s="47"/>
      <c r="DE95" s="47"/>
      <c r="DF95" s="47"/>
      <c r="DG95" s="47"/>
      <c r="DH95" s="47"/>
      <c r="DI95" s="47"/>
      <c r="DJ95" s="47"/>
      <c r="DK95" s="47"/>
      <c r="DL95" s="47"/>
      <c r="DM95" s="47"/>
      <c r="DN95" s="47"/>
      <c r="DO95" s="47"/>
      <c r="DP95" s="47"/>
      <c r="DQ95" s="47"/>
      <c r="DR95" s="47"/>
      <c r="DS95" s="47"/>
      <c r="DT95" s="47"/>
      <c r="DU95" s="47"/>
      <c r="DV95" s="47"/>
      <c r="DW95" s="47"/>
      <c r="DX95" s="47"/>
      <c r="DY95" s="47"/>
      <c r="DZ95" s="47"/>
      <c r="EA95" s="47"/>
      <c r="EB95" s="47"/>
      <c r="EC95" s="47"/>
      <c r="ED95" s="47"/>
      <c r="EE95" s="47"/>
      <c r="EF95" s="47"/>
      <c r="EG95" s="47"/>
      <c r="EH95" s="47"/>
      <c r="EI95" s="47"/>
      <c r="EJ95" s="47"/>
      <c r="EK95" s="47"/>
      <c r="EL95" s="47"/>
      <c r="EM95" s="47"/>
      <c r="EN95" s="47"/>
      <c r="EO95" s="47"/>
      <c r="EP95" s="47"/>
      <c r="EQ95" s="47"/>
      <c r="ER95" s="47"/>
      <c r="ES95" s="47"/>
      <c r="ET95" s="47"/>
      <c r="EU95" s="47"/>
      <c r="EV95" s="47"/>
      <c r="EW95" s="47"/>
      <c r="EX95" s="47"/>
      <c r="EY95" s="47"/>
      <c r="EZ95" s="47"/>
      <c r="FA95" s="47"/>
      <c r="FB95" s="43"/>
      <c r="FC95" s="43"/>
      <c r="FD95" s="43"/>
      <c r="FE95" s="43"/>
      <c r="FF95" s="43"/>
      <c r="FG95" s="35"/>
      <c r="FH95" s="35"/>
      <c r="FI95" s="3"/>
      <c r="FJ95" s="3"/>
    </row>
    <row r="96" spans="1:166" ht="28.9" customHeight="1" x14ac:dyDescent="0.25">
      <c r="A96" s="32"/>
      <c r="B96" s="32"/>
      <c r="C96" s="39"/>
      <c r="D96" s="39"/>
      <c r="E96" s="39"/>
      <c r="F96" s="39"/>
      <c r="G96" s="39"/>
      <c r="H96" s="39"/>
      <c r="I96" s="39"/>
      <c r="J96" s="39"/>
      <c r="K96" s="39"/>
      <c r="L96" s="49"/>
      <c r="M96" s="49"/>
      <c r="N96" s="49"/>
      <c r="O96" s="49"/>
      <c r="P96" s="3"/>
      <c r="Q96" s="3"/>
      <c r="R96" s="3"/>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c r="BM96" s="47"/>
      <c r="BN96" s="47"/>
      <c r="BO96" s="47"/>
      <c r="BP96" s="47"/>
      <c r="BQ96" s="47"/>
      <c r="BR96" s="47"/>
      <c r="BS96" s="47"/>
      <c r="BT96" s="47"/>
      <c r="BU96" s="47"/>
      <c r="BV96" s="47"/>
      <c r="BW96" s="47"/>
      <c r="BX96" s="47"/>
      <c r="BY96" s="47"/>
      <c r="BZ96" s="47"/>
      <c r="CA96" s="47"/>
      <c r="CB96" s="47"/>
      <c r="CC96" s="47"/>
      <c r="CD96" s="47"/>
      <c r="CE96" s="47"/>
      <c r="CF96" s="47"/>
      <c r="CG96" s="47"/>
      <c r="CH96" s="47"/>
      <c r="CI96" s="47"/>
      <c r="CJ96" s="47"/>
      <c r="CK96" s="47"/>
      <c r="CL96" s="47"/>
      <c r="CM96" s="47"/>
      <c r="CN96" s="47"/>
      <c r="CO96" s="47"/>
      <c r="CP96" s="47"/>
      <c r="CQ96" s="47"/>
      <c r="CR96" s="47"/>
      <c r="CS96" s="47"/>
      <c r="CT96" s="47"/>
      <c r="CU96" s="47"/>
      <c r="CV96" s="47"/>
      <c r="CW96" s="47"/>
      <c r="CX96" s="47"/>
      <c r="CY96" s="47"/>
      <c r="CZ96" s="47"/>
      <c r="DA96" s="47"/>
      <c r="DB96" s="47"/>
      <c r="DC96" s="47"/>
      <c r="DD96" s="47"/>
      <c r="DE96" s="47"/>
      <c r="DF96" s="47"/>
      <c r="DG96" s="47"/>
      <c r="DH96" s="47"/>
      <c r="DI96" s="47"/>
      <c r="DJ96" s="47"/>
      <c r="DK96" s="47"/>
      <c r="DL96" s="47"/>
      <c r="DM96" s="47"/>
      <c r="DN96" s="47"/>
      <c r="DO96" s="47"/>
      <c r="DP96" s="47"/>
      <c r="DQ96" s="47"/>
      <c r="DR96" s="47"/>
      <c r="DS96" s="47"/>
      <c r="DT96" s="47"/>
      <c r="DU96" s="47"/>
      <c r="DV96" s="47"/>
      <c r="DW96" s="47"/>
      <c r="DX96" s="47"/>
      <c r="DY96" s="47"/>
      <c r="DZ96" s="47"/>
      <c r="EA96" s="47"/>
      <c r="EB96" s="47"/>
      <c r="EC96" s="47"/>
      <c r="ED96" s="47"/>
      <c r="EE96" s="47"/>
      <c r="EF96" s="47"/>
      <c r="EG96" s="47"/>
      <c r="EH96" s="47"/>
      <c r="EI96" s="47"/>
      <c r="EJ96" s="47"/>
      <c r="EK96" s="47"/>
      <c r="EL96" s="47"/>
      <c r="EM96" s="47"/>
      <c r="EN96" s="47"/>
      <c r="EO96" s="47"/>
      <c r="EP96" s="47"/>
      <c r="EQ96" s="47"/>
      <c r="ER96" s="47"/>
      <c r="ES96" s="47"/>
      <c r="ET96" s="47"/>
      <c r="EU96" s="47"/>
      <c r="EV96" s="47"/>
      <c r="EW96" s="47"/>
      <c r="EX96" s="47"/>
      <c r="EY96" s="47"/>
      <c r="EZ96" s="47"/>
      <c r="FA96" s="47"/>
      <c r="FB96" s="43"/>
      <c r="FC96" s="43"/>
      <c r="FD96" s="43"/>
      <c r="FE96" s="43"/>
      <c r="FF96" s="43"/>
      <c r="FG96" s="35"/>
      <c r="FH96" s="35"/>
      <c r="FI96" s="3"/>
      <c r="FJ96" s="3"/>
    </row>
    <row r="97" spans="1:166" ht="28.9" customHeight="1" x14ac:dyDescent="0.25">
      <c r="A97" s="32"/>
      <c r="B97" s="32"/>
      <c r="C97" s="39"/>
      <c r="D97" s="39"/>
      <c r="E97" s="39"/>
      <c r="F97" s="39"/>
      <c r="G97" s="39"/>
      <c r="H97" s="39"/>
      <c r="I97" s="39"/>
      <c r="J97" s="39"/>
      <c r="K97" s="39"/>
      <c r="L97" s="49"/>
      <c r="M97" s="49"/>
      <c r="N97" s="49"/>
      <c r="O97" s="49"/>
      <c r="P97" s="3"/>
      <c r="Q97" s="3"/>
      <c r="R97" s="3"/>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47"/>
      <c r="CH97" s="47"/>
      <c r="CI97" s="47"/>
      <c r="CJ97" s="47"/>
      <c r="CK97" s="47"/>
      <c r="CL97" s="47"/>
      <c r="CM97" s="47"/>
      <c r="CN97" s="47"/>
      <c r="CO97" s="47"/>
      <c r="CP97" s="47"/>
      <c r="CQ97" s="47"/>
      <c r="CR97" s="47"/>
      <c r="CS97" s="47"/>
      <c r="CT97" s="47"/>
      <c r="CU97" s="47"/>
      <c r="CV97" s="47"/>
      <c r="CW97" s="47"/>
      <c r="CX97" s="47"/>
      <c r="CY97" s="47"/>
      <c r="CZ97" s="47"/>
      <c r="DA97" s="47"/>
      <c r="DB97" s="47"/>
      <c r="DC97" s="47"/>
      <c r="DD97" s="47"/>
      <c r="DE97" s="47"/>
      <c r="DF97" s="47"/>
      <c r="DG97" s="47"/>
      <c r="DH97" s="47"/>
      <c r="DI97" s="47"/>
      <c r="DJ97" s="47"/>
      <c r="DK97" s="47"/>
      <c r="DL97" s="47"/>
      <c r="DM97" s="47"/>
      <c r="DN97" s="47"/>
      <c r="DO97" s="47"/>
      <c r="DP97" s="47"/>
      <c r="DQ97" s="47"/>
      <c r="DR97" s="47"/>
      <c r="DS97" s="47"/>
      <c r="DT97" s="47"/>
      <c r="DU97" s="47"/>
      <c r="DV97" s="47"/>
      <c r="DW97" s="47"/>
      <c r="DX97" s="47"/>
      <c r="DY97" s="47"/>
      <c r="DZ97" s="47"/>
      <c r="EA97" s="47"/>
      <c r="EB97" s="47"/>
      <c r="EC97" s="47"/>
      <c r="ED97" s="47"/>
      <c r="EE97" s="47"/>
      <c r="EF97" s="47"/>
      <c r="EG97" s="47"/>
      <c r="EH97" s="47"/>
      <c r="EI97" s="47"/>
      <c r="EJ97" s="47"/>
      <c r="EK97" s="47"/>
      <c r="EL97" s="47"/>
      <c r="EM97" s="47"/>
      <c r="EN97" s="47"/>
      <c r="EO97" s="47"/>
      <c r="EP97" s="47"/>
      <c r="EQ97" s="47"/>
      <c r="ER97" s="47"/>
      <c r="ES97" s="47"/>
      <c r="ET97" s="47"/>
      <c r="EU97" s="47"/>
      <c r="EV97" s="47"/>
      <c r="EW97" s="47"/>
      <c r="EX97" s="47"/>
      <c r="EY97" s="47"/>
      <c r="EZ97" s="47"/>
      <c r="FA97" s="47"/>
      <c r="FB97" s="43"/>
      <c r="FC97" s="43"/>
      <c r="FD97" s="43"/>
      <c r="FE97" s="43"/>
      <c r="FF97" s="43"/>
      <c r="FG97" s="35"/>
      <c r="FH97" s="35"/>
      <c r="FI97" s="3"/>
      <c r="FJ97" s="3"/>
    </row>
    <row r="98" spans="1:166" ht="28.9" customHeight="1" x14ac:dyDescent="0.25">
      <c r="A98" s="32"/>
      <c r="B98" s="32"/>
      <c r="C98" s="39"/>
      <c r="D98" s="39"/>
      <c r="E98" s="39"/>
      <c r="F98" s="39"/>
      <c r="G98" s="39"/>
      <c r="H98" s="39"/>
      <c r="I98" s="39"/>
      <c r="J98" s="39"/>
      <c r="K98" s="39"/>
      <c r="L98" s="49"/>
      <c r="M98" s="49"/>
      <c r="N98" s="49"/>
      <c r="O98" s="49"/>
      <c r="P98" s="3"/>
      <c r="Q98" s="3"/>
      <c r="R98" s="3"/>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7"/>
      <c r="BS98" s="47"/>
      <c r="BT98" s="47"/>
      <c r="BU98" s="47"/>
      <c r="BV98" s="47"/>
      <c r="BW98" s="47"/>
      <c r="BX98" s="47"/>
      <c r="BY98" s="47"/>
      <c r="BZ98" s="47"/>
      <c r="CA98" s="47"/>
      <c r="CB98" s="47"/>
      <c r="CC98" s="47"/>
      <c r="CD98" s="47"/>
      <c r="CE98" s="47"/>
      <c r="CF98" s="47"/>
      <c r="CG98" s="47"/>
      <c r="CH98" s="47"/>
      <c r="CI98" s="47"/>
      <c r="CJ98" s="47"/>
      <c r="CK98" s="47"/>
      <c r="CL98" s="47"/>
      <c r="CM98" s="47"/>
      <c r="CN98" s="47"/>
      <c r="CO98" s="47"/>
      <c r="CP98" s="47"/>
      <c r="CQ98" s="47"/>
      <c r="CR98" s="47"/>
      <c r="CS98" s="47"/>
      <c r="CT98" s="47"/>
      <c r="CU98" s="47"/>
      <c r="CV98" s="47"/>
      <c r="CW98" s="47"/>
      <c r="CX98" s="47"/>
      <c r="CY98" s="47"/>
      <c r="CZ98" s="47"/>
      <c r="DA98" s="47"/>
      <c r="DB98" s="47"/>
      <c r="DC98" s="47"/>
      <c r="DD98" s="47"/>
      <c r="DE98" s="47"/>
      <c r="DF98" s="47"/>
      <c r="DG98" s="47"/>
      <c r="DH98" s="47"/>
      <c r="DI98" s="47"/>
      <c r="DJ98" s="47"/>
      <c r="DK98" s="47"/>
      <c r="DL98" s="47"/>
      <c r="DM98" s="47"/>
      <c r="DN98" s="47"/>
      <c r="DO98" s="47"/>
      <c r="DP98" s="47"/>
      <c r="DQ98" s="47"/>
      <c r="DR98" s="47"/>
      <c r="DS98" s="47"/>
      <c r="DT98" s="47"/>
      <c r="DU98" s="47"/>
      <c r="DV98" s="47"/>
      <c r="DW98" s="47"/>
      <c r="DX98" s="47"/>
      <c r="DY98" s="47"/>
      <c r="DZ98" s="47"/>
      <c r="EA98" s="47"/>
      <c r="EB98" s="47"/>
      <c r="EC98" s="47"/>
      <c r="ED98" s="47"/>
      <c r="EE98" s="47"/>
      <c r="EF98" s="47"/>
      <c r="EG98" s="47"/>
      <c r="EH98" s="47"/>
      <c r="EI98" s="47"/>
      <c r="EJ98" s="47"/>
      <c r="EK98" s="47"/>
      <c r="EL98" s="47"/>
      <c r="EM98" s="47"/>
      <c r="EN98" s="47"/>
      <c r="EO98" s="47"/>
      <c r="EP98" s="47"/>
      <c r="EQ98" s="47"/>
      <c r="ER98" s="47"/>
      <c r="ES98" s="47"/>
      <c r="ET98" s="47"/>
      <c r="EU98" s="47"/>
      <c r="EV98" s="47"/>
      <c r="EW98" s="47"/>
      <c r="EX98" s="47"/>
      <c r="EY98" s="47"/>
      <c r="EZ98" s="47"/>
      <c r="FA98" s="47"/>
      <c r="FB98" s="43"/>
      <c r="FC98" s="43"/>
      <c r="FD98" s="43"/>
      <c r="FE98" s="43"/>
      <c r="FF98" s="43"/>
      <c r="FG98" s="35"/>
      <c r="FH98" s="35"/>
      <c r="FI98" s="3"/>
      <c r="FJ98" s="3"/>
    </row>
    <row r="99" spans="1:166" ht="28.9" customHeight="1" x14ac:dyDescent="0.25">
      <c r="A99" s="32"/>
      <c r="B99" s="32"/>
      <c r="C99" s="39"/>
      <c r="D99" s="39"/>
      <c r="E99" s="39"/>
      <c r="F99" s="39"/>
      <c r="G99" s="39"/>
      <c r="H99" s="39"/>
      <c r="I99" s="39"/>
      <c r="J99" s="39"/>
      <c r="K99" s="39"/>
      <c r="L99" s="49"/>
      <c r="M99" s="49"/>
      <c r="N99" s="49"/>
      <c r="O99" s="49"/>
      <c r="P99" s="3"/>
      <c r="Q99" s="3"/>
      <c r="R99" s="3"/>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c r="BM99" s="47"/>
      <c r="BN99" s="47"/>
      <c r="BO99" s="47"/>
      <c r="BP99" s="47"/>
      <c r="BQ99" s="47"/>
      <c r="BR99" s="47"/>
      <c r="BS99" s="47"/>
      <c r="BT99" s="47"/>
      <c r="BU99" s="47"/>
      <c r="BV99" s="47"/>
      <c r="BW99" s="47"/>
      <c r="BX99" s="47"/>
      <c r="BY99" s="47"/>
      <c r="BZ99" s="47"/>
      <c r="CA99" s="47"/>
      <c r="CB99" s="47"/>
      <c r="CC99" s="47"/>
      <c r="CD99" s="47"/>
      <c r="CE99" s="47"/>
      <c r="CF99" s="47"/>
      <c r="CG99" s="47"/>
      <c r="CH99" s="47"/>
      <c r="CI99" s="47"/>
      <c r="CJ99" s="47"/>
      <c r="CK99" s="47"/>
      <c r="CL99" s="47"/>
      <c r="CM99" s="47"/>
      <c r="CN99" s="47"/>
      <c r="CO99" s="47"/>
      <c r="CP99" s="47"/>
      <c r="CQ99" s="47"/>
      <c r="CR99" s="47"/>
      <c r="CS99" s="47"/>
      <c r="CT99" s="47"/>
      <c r="CU99" s="47"/>
      <c r="CV99" s="47"/>
      <c r="CW99" s="47"/>
      <c r="CX99" s="47"/>
      <c r="CY99" s="47"/>
      <c r="CZ99" s="47"/>
      <c r="DA99" s="47"/>
      <c r="DB99" s="47"/>
      <c r="DC99" s="47"/>
      <c r="DD99" s="47"/>
      <c r="DE99" s="47"/>
      <c r="DF99" s="47"/>
      <c r="DG99" s="47"/>
      <c r="DH99" s="47"/>
      <c r="DI99" s="47"/>
      <c r="DJ99" s="47"/>
      <c r="DK99" s="47"/>
      <c r="DL99" s="47"/>
      <c r="DM99" s="47"/>
      <c r="DN99" s="47"/>
      <c r="DO99" s="47"/>
      <c r="DP99" s="47"/>
      <c r="DQ99" s="47"/>
      <c r="DR99" s="47"/>
      <c r="DS99" s="47"/>
      <c r="DT99" s="47"/>
      <c r="DU99" s="47"/>
      <c r="DV99" s="47"/>
      <c r="DW99" s="47"/>
      <c r="DX99" s="47"/>
      <c r="DY99" s="47"/>
      <c r="DZ99" s="47"/>
      <c r="EA99" s="47"/>
      <c r="EB99" s="47"/>
      <c r="EC99" s="47"/>
      <c r="ED99" s="47"/>
      <c r="EE99" s="47"/>
      <c r="EF99" s="47"/>
      <c r="EG99" s="47"/>
      <c r="EH99" s="47"/>
      <c r="EI99" s="47"/>
      <c r="EJ99" s="47"/>
      <c r="EK99" s="47"/>
      <c r="EL99" s="47"/>
      <c r="EM99" s="47"/>
      <c r="EN99" s="47"/>
      <c r="EO99" s="47"/>
      <c r="EP99" s="47"/>
      <c r="EQ99" s="47"/>
      <c r="ER99" s="47"/>
      <c r="ES99" s="47"/>
      <c r="ET99" s="47"/>
      <c r="EU99" s="47"/>
      <c r="EV99" s="47"/>
      <c r="EW99" s="47"/>
      <c r="EX99" s="47"/>
      <c r="EY99" s="47"/>
      <c r="EZ99" s="47"/>
      <c r="FA99" s="47"/>
      <c r="FB99" s="43"/>
      <c r="FC99" s="43"/>
      <c r="FD99" s="43"/>
      <c r="FE99" s="43"/>
      <c r="FF99" s="43"/>
      <c r="FG99" s="35"/>
      <c r="FH99" s="35"/>
      <c r="FI99" s="3"/>
      <c r="FJ99" s="3"/>
    </row>
    <row r="100" spans="1:166" ht="28.9" customHeight="1" x14ac:dyDescent="0.25">
      <c r="A100" s="32"/>
      <c r="B100" s="32"/>
      <c r="C100" s="39"/>
      <c r="D100" s="39"/>
      <c r="E100" s="39"/>
      <c r="F100" s="39"/>
      <c r="G100" s="39"/>
      <c r="H100" s="39"/>
      <c r="I100" s="39"/>
      <c r="J100" s="39"/>
      <c r="K100" s="39"/>
      <c r="L100" s="49"/>
      <c r="M100" s="49"/>
      <c r="N100" s="49"/>
      <c r="O100" s="49"/>
      <c r="P100" s="3"/>
      <c r="Q100" s="3"/>
      <c r="R100" s="3"/>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c r="BM100" s="47"/>
      <c r="BN100" s="47"/>
      <c r="BO100" s="47"/>
      <c r="BP100" s="47"/>
      <c r="BQ100" s="47"/>
      <c r="BR100" s="47"/>
      <c r="BS100" s="47"/>
      <c r="BT100" s="47"/>
      <c r="BU100" s="47"/>
      <c r="BV100" s="47"/>
      <c r="BW100" s="47"/>
      <c r="BX100" s="47"/>
      <c r="BY100" s="47"/>
      <c r="BZ100" s="47"/>
      <c r="CA100" s="47"/>
      <c r="CB100" s="47"/>
      <c r="CC100" s="47"/>
      <c r="CD100" s="47"/>
      <c r="CE100" s="47"/>
      <c r="CF100" s="47"/>
      <c r="CG100" s="47"/>
      <c r="CH100" s="47"/>
      <c r="CI100" s="47"/>
      <c r="CJ100" s="47"/>
      <c r="CK100" s="47"/>
      <c r="CL100" s="47"/>
      <c r="CM100" s="47"/>
      <c r="CN100" s="47"/>
      <c r="CO100" s="47"/>
      <c r="CP100" s="47"/>
      <c r="CQ100" s="47"/>
      <c r="CR100" s="47"/>
      <c r="CS100" s="47"/>
      <c r="CT100" s="47"/>
      <c r="CU100" s="47"/>
      <c r="CV100" s="47"/>
      <c r="CW100" s="47"/>
      <c r="CX100" s="47"/>
      <c r="CY100" s="47"/>
      <c r="CZ100" s="47"/>
      <c r="DA100" s="47"/>
      <c r="DB100" s="47"/>
      <c r="DC100" s="47"/>
      <c r="DD100" s="47"/>
      <c r="DE100" s="47"/>
      <c r="DF100" s="47"/>
      <c r="DG100" s="47"/>
      <c r="DH100" s="47"/>
      <c r="DI100" s="47"/>
      <c r="DJ100" s="47"/>
      <c r="DK100" s="47"/>
      <c r="DL100" s="47"/>
      <c r="DM100" s="47"/>
      <c r="DN100" s="47"/>
      <c r="DO100" s="47"/>
      <c r="DP100" s="47"/>
      <c r="DQ100" s="47"/>
      <c r="DR100" s="47"/>
      <c r="DS100" s="47"/>
      <c r="DT100" s="47"/>
      <c r="DU100" s="47"/>
      <c r="DV100" s="47"/>
      <c r="DW100" s="47"/>
      <c r="DX100" s="47"/>
      <c r="DY100" s="47"/>
      <c r="DZ100" s="47"/>
      <c r="EA100" s="47"/>
      <c r="EB100" s="47"/>
      <c r="EC100" s="47"/>
      <c r="ED100" s="47"/>
      <c r="EE100" s="47"/>
      <c r="EF100" s="47"/>
      <c r="EG100" s="47"/>
      <c r="EH100" s="47"/>
      <c r="EI100" s="47"/>
      <c r="EJ100" s="47"/>
      <c r="EK100" s="47"/>
      <c r="EL100" s="47"/>
      <c r="EM100" s="47"/>
      <c r="EN100" s="47"/>
      <c r="EO100" s="47"/>
      <c r="EP100" s="47"/>
      <c r="EQ100" s="47"/>
      <c r="ER100" s="47"/>
      <c r="ES100" s="47"/>
      <c r="ET100" s="47"/>
      <c r="EU100" s="47"/>
      <c r="EV100" s="47"/>
      <c r="EW100" s="47"/>
      <c r="EX100" s="47"/>
      <c r="EY100" s="47"/>
      <c r="EZ100" s="47"/>
      <c r="FA100" s="47"/>
      <c r="FB100" s="43"/>
      <c r="FC100" s="43"/>
      <c r="FD100" s="43"/>
      <c r="FE100" s="43"/>
      <c r="FF100" s="43"/>
      <c r="FG100" s="35"/>
      <c r="FH100" s="35"/>
      <c r="FI100" s="3"/>
      <c r="FJ100" s="3"/>
    </row>
    <row r="101" spans="1:166" ht="28.9" customHeight="1" x14ac:dyDescent="0.25">
      <c r="A101" s="32"/>
      <c r="B101" s="32"/>
      <c r="C101" s="39"/>
      <c r="D101" s="39"/>
      <c r="E101" s="39"/>
      <c r="F101" s="39"/>
      <c r="G101" s="39"/>
      <c r="H101" s="39"/>
      <c r="I101" s="39"/>
      <c r="J101" s="39"/>
      <c r="K101" s="39"/>
      <c r="L101" s="49"/>
      <c r="M101" s="49"/>
      <c r="N101" s="49"/>
      <c r="O101" s="49"/>
      <c r="P101" s="3"/>
      <c r="Q101" s="3"/>
      <c r="R101" s="3"/>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c r="BM101" s="47"/>
      <c r="BN101" s="47"/>
      <c r="BO101" s="47"/>
      <c r="BP101" s="47"/>
      <c r="BQ101" s="47"/>
      <c r="BR101" s="47"/>
      <c r="BS101" s="47"/>
      <c r="BT101" s="47"/>
      <c r="BU101" s="47"/>
      <c r="BV101" s="47"/>
      <c r="BW101" s="47"/>
      <c r="BX101" s="47"/>
      <c r="BY101" s="47"/>
      <c r="BZ101" s="47"/>
      <c r="CA101" s="47"/>
      <c r="CB101" s="47"/>
      <c r="CC101" s="47"/>
      <c r="CD101" s="47"/>
      <c r="CE101" s="47"/>
      <c r="CF101" s="47"/>
      <c r="CG101" s="47"/>
      <c r="CH101" s="47"/>
      <c r="CI101" s="47"/>
      <c r="CJ101" s="47"/>
      <c r="CK101" s="47"/>
      <c r="CL101" s="47"/>
      <c r="CM101" s="47"/>
      <c r="CN101" s="47"/>
      <c r="CO101" s="47"/>
      <c r="CP101" s="47"/>
      <c r="CQ101" s="47"/>
      <c r="CR101" s="47"/>
      <c r="CS101" s="47"/>
      <c r="CT101" s="47"/>
      <c r="CU101" s="47"/>
      <c r="CV101" s="47"/>
      <c r="CW101" s="47"/>
      <c r="CX101" s="47"/>
      <c r="CY101" s="47"/>
      <c r="CZ101" s="47"/>
      <c r="DA101" s="47"/>
      <c r="DB101" s="47"/>
      <c r="DC101" s="47"/>
      <c r="DD101" s="47"/>
      <c r="DE101" s="47"/>
      <c r="DF101" s="47"/>
      <c r="DG101" s="47"/>
      <c r="DH101" s="47"/>
      <c r="DI101" s="47"/>
      <c r="DJ101" s="47"/>
      <c r="DK101" s="47"/>
      <c r="DL101" s="47"/>
      <c r="DM101" s="47"/>
      <c r="DN101" s="47"/>
      <c r="DO101" s="47"/>
      <c r="DP101" s="47"/>
      <c r="DQ101" s="47"/>
      <c r="DR101" s="47"/>
      <c r="DS101" s="47"/>
      <c r="DT101" s="47"/>
      <c r="DU101" s="47"/>
      <c r="DV101" s="47"/>
      <c r="DW101" s="47"/>
      <c r="DX101" s="47"/>
      <c r="DY101" s="47"/>
      <c r="DZ101" s="47"/>
      <c r="EA101" s="47"/>
      <c r="EB101" s="47"/>
      <c r="EC101" s="47"/>
      <c r="ED101" s="47"/>
      <c r="EE101" s="47"/>
      <c r="EF101" s="47"/>
      <c r="EG101" s="47"/>
      <c r="EH101" s="47"/>
      <c r="EI101" s="47"/>
      <c r="EJ101" s="47"/>
      <c r="EK101" s="47"/>
      <c r="EL101" s="47"/>
      <c r="EM101" s="47"/>
      <c r="EN101" s="47"/>
      <c r="EO101" s="47"/>
      <c r="EP101" s="47"/>
      <c r="EQ101" s="47"/>
      <c r="ER101" s="47"/>
      <c r="ES101" s="47"/>
      <c r="ET101" s="47"/>
      <c r="EU101" s="47"/>
      <c r="EV101" s="47"/>
      <c r="EW101" s="47"/>
      <c r="EX101" s="47"/>
      <c r="EY101" s="47"/>
      <c r="EZ101" s="47"/>
      <c r="FA101" s="47"/>
      <c r="FB101" s="43"/>
      <c r="FC101" s="43"/>
      <c r="FD101" s="43"/>
      <c r="FE101" s="43"/>
      <c r="FF101" s="43"/>
      <c r="FG101" s="35"/>
      <c r="FH101" s="35"/>
      <c r="FI101" s="3"/>
      <c r="FJ101" s="3"/>
    </row>
    <row r="102" spans="1:166" ht="28.9" customHeight="1" x14ac:dyDescent="0.25">
      <c r="A102" s="32"/>
      <c r="B102" s="32"/>
      <c r="C102" s="39"/>
      <c r="D102" s="39"/>
      <c r="E102" s="39"/>
      <c r="F102" s="39"/>
      <c r="G102" s="39"/>
      <c r="H102" s="39"/>
      <c r="I102" s="39"/>
      <c r="J102" s="39"/>
      <c r="K102" s="39"/>
      <c r="L102" s="49"/>
      <c r="M102" s="49"/>
      <c r="N102" s="49"/>
      <c r="O102" s="49"/>
      <c r="P102" s="3"/>
      <c r="Q102" s="3"/>
      <c r="R102" s="3"/>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N102" s="47"/>
      <c r="BO102" s="47"/>
      <c r="BP102" s="47"/>
      <c r="BQ102" s="47"/>
      <c r="BR102" s="47"/>
      <c r="BS102" s="47"/>
      <c r="BT102" s="47"/>
      <c r="BU102" s="47"/>
      <c r="BV102" s="47"/>
      <c r="BW102" s="47"/>
      <c r="BX102" s="47"/>
      <c r="BY102" s="47"/>
      <c r="BZ102" s="47"/>
      <c r="CA102" s="47"/>
      <c r="CB102" s="47"/>
      <c r="CC102" s="47"/>
      <c r="CD102" s="47"/>
      <c r="CE102" s="47"/>
      <c r="CF102" s="47"/>
      <c r="CG102" s="47"/>
      <c r="CH102" s="47"/>
      <c r="CI102" s="47"/>
      <c r="CJ102" s="47"/>
      <c r="CK102" s="47"/>
      <c r="CL102" s="47"/>
      <c r="CM102" s="47"/>
      <c r="CN102" s="47"/>
      <c r="CO102" s="47"/>
      <c r="CP102" s="47"/>
      <c r="CQ102" s="47"/>
      <c r="CR102" s="47"/>
      <c r="CS102" s="47"/>
      <c r="CT102" s="47"/>
      <c r="CU102" s="47"/>
      <c r="CV102" s="47"/>
      <c r="CW102" s="47"/>
      <c r="CX102" s="47"/>
      <c r="CY102" s="47"/>
      <c r="CZ102" s="47"/>
      <c r="DA102" s="47"/>
      <c r="DB102" s="47"/>
      <c r="DC102" s="47"/>
      <c r="DD102" s="47"/>
      <c r="DE102" s="47"/>
      <c r="DF102" s="47"/>
      <c r="DG102" s="47"/>
      <c r="DH102" s="47"/>
      <c r="DI102" s="47"/>
      <c r="DJ102" s="47"/>
      <c r="DK102" s="47"/>
      <c r="DL102" s="47"/>
      <c r="DM102" s="47"/>
      <c r="DN102" s="47"/>
      <c r="DO102" s="47"/>
      <c r="DP102" s="47"/>
      <c r="DQ102" s="47"/>
      <c r="DR102" s="47"/>
      <c r="DS102" s="47"/>
      <c r="DT102" s="47"/>
      <c r="DU102" s="47"/>
      <c r="DV102" s="47"/>
      <c r="DW102" s="47"/>
      <c r="DX102" s="47"/>
      <c r="DY102" s="47"/>
      <c r="DZ102" s="47"/>
      <c r="EA102" s="47"/>
      <c r="EB102" s="47"/>
      <c r="EC102" s="47"/>
      <c r="ED102" s="47"/>
      <c r="EE102" s="47"/>
      <c r="EF102" s="47"/>
      <c r="EG102" s="47"/>
      <c r="EH102" s="47"/>
      <c r="EI102" s="47"/>
      <c r="EJ102" s="47"/>
      <c r="EK102" s="47"/>
      <c r="EL102" s="47"/>
      <c r="EM102" s="47"/>
      <c r="EN102" s="47"/>
      <c r="EO102" s="47"/>
      <c r="EP102" s="47"/>
      <c r="EQ102" s="47"/>
      <c r="ER102" s="47"/>
      <c r="ES102" s="47"/>
      <c r="ET102" s="47"/>
      <c r="EU102" s="47"/>
      <c r="EV102" s="47"/>
      <c r="EW102" s="47"/>
      <c r="EX102" s="47"/>
      <c r="EY102" s="47"/>
      <c r="EZ102" s="47"/>
      <c r="FA102" s="47"/>
      <c r="FB102" s="43"/>
      <c r="FC102" s="43"/>
      <c r="FD102" s="43"/>
      <c r="FE102" s="43"/>
      <c r="FF102" s="43"/>
      <c r="FG102" s="35"/>
      <c r="FH102" s="35"/>
      <c r="FI102" s="3"/>
      <c r="FJ102" s="3"/>
    </row>
    <row r="103" spans="1:166" ht="28.9" customHeight="1" x14ac:dyDescent="0.25">
      <c r="A103" s="32"/>
      <c r="B103" s="32"/>
      <c r="C103" s="39"/>
      <c r="D103" s="39"/>
      <c r="E103" s="39"/>
      <c r="F103" s="39"/>
      <c r="G103" s="39"/>
      <c r="H103" s="39"/>
      <c r="I103" s="39"/>
      <c r="J103" s="39"/>
      <c r="K103" s="39"/>
      <c r="L103" s="49"/>
      <c r="M103" s="49"/>
      <c r="N103" s="49"/>
      <c r="O103" s="49"/>
      <c r="P103" s="3"/>
      <c r="Q103" s="3"/>
      <c r="R103" s="3"/>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7"/>
      <c r="BY103" s="47"/>
      <c r="BZ103" s="47"/>
      <c r="CA103" s="47"/>
      <c r="CB103" s="47"/>
      <c r="CC103" s="47"/>
      <c r="CD103" s="47"/>
      <c r="CE103" s="47"/>
      <c r="CF103" s="47"/>
      <c r="CG103" s="47"/>
      <c r="CH103" s="47"/>
      <c r="CI103" s="47"/>
      <c r="CJ103" s="47"/>
      <c r="CK103" s="47"/>
      <c r="CL103" s="47"/>
      <c r="CM103" s="47"/>
      <c r="CN103" s="47"/>
      <c r="CO103" s="47"/>
      <c r="CP103" s="47"/>
      <c r="CQ103" s="47"/>
      <c r="CR103" s="47"/>
      <c r="CS103" s="47"/>
      <c r="CT103" s="47"/>
      <c r="CU103" s="47"/>
      <c r="CV103" s="47"/>
      <c r="CW103" s="47"/>
      <c r="CX103" s="47"/>
      <c r="CY103" s="47"/>
      <c r="CZ103" s="47"/>
      <c r="DA103" s="47"/>
      <c r="DB103" s="47"/>
      <c r="DC103" s="47"/>
      <c r="DD103" s="47"/>
      <c r="DE103" s="47"/>
      <c r="DF103" s="47"/>
      <c r="DG103" s="47"/>
      <c r="DH103" s="47"/>
      <c r="DI103" s="47"/>
      <c r="DJ103" s="47"/>
      <c r="DK103" s="47"/>
      <c r="DL103" s="47"/>
      <c r="DM103" s="47"/>
      <c r="DN103" s="47"/>
      <c r="DO103" s="47"/>
      <c r="DP103" s="47"/>
      <c r="DQ103" s="47"/>
      <c r="DR103" s="47"/>
      <c r="DS103" s="47"/>
      <c r="DT103" s="47"/>
      <c r="DU103" s="47"/>
      <c r="DV103" s="47"/>
      <c r="DW103" s="47"/>
      <c r="DX103" s="47"/>
      <c r="DY103" s="47"/>
      <c r="DZ103" s="47"/>
      <c r="EA103" s="47"/>
      <c r="EB103" s="47"/>
      <c r="EC103" s="47"/>
      <c r="ED103" s="47"/>
      <c r="EE103" s="47"/>
      <c r="EF103" s="47"/>
      <c r="EG103" s="47"/>
      <c r="EH103" s="47"/>
      <c r="EI103" s="47"/>
      <c r="EJ103" s="47"/>
      <c r="EK103" s="47"/>
      <c r="EL103" s="47"/>
      <c r="EM103" s="47"/>
      <c r="EN103" s="47"/>
      <c r="EO103" s="47"/>
      <c r="EP103" s="47"/>
      <c r="EQ103" s="47"/>
      <c r="ER103" s="47"/>
      <c r="ES103" s="47"/>
      <c r="ET103" s="47"/>
      <c r="EU103" s="47"/>
      <c r="EV103" s="47"/>
      <c r="EW103" s="47"/>
      <c r="EX103" s="47"/>
      <c r="EY103" s="47"/>
      <c r="EZ103" s="47"/>
      <c r="FA103" s="47"/>
      <c r="FB103" s="43"/>
      <c r="FC103" s="43"/>
      <c r="FD103" s="43"/>
      <c r="FE103" s="43"/>
      <c r="FF103" s="43"/>
      <c r="FG103" s="35"/>
      <c r="FH103" s="35"/>
      <c r="FI103" s="3"/>
      <c r="FJ103" s="3"/>
    </row>
    <row r="104" spans="1:166" ht="28.9" customHeight="1" x14ac:dyDescent="0.25">
      <c r="A104" s="32"/>
      <c r="B104" s="32"/>
      <c r="C104" s="39"/>
      <c r="D104" s="39"/>
      <c r="E104" s="39"/>
      <c r="F104" s="39"/>
      <c r="G104" s="39"/>
      <c r="H104" s="39"/>
      <c r="I104" s="39"/>
      <c r="J104" s="39"/>
      <c r="K104" s="39"/>
      <c r="L104" s="49"/>
      <c r="M104" s="49"/>
      <c r="N104" s="49"/>
      <c r="O104" s="49"/>
      <c r="P104" s="3"/>
      <c r="Q104" s="3"/>
      <c r="R104" s="3"/>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c r="BV104" s="47"/>
      <c r="BW104" s="47"/>
      <c r="BX104" s="47"/>
      <c r="BY104" s="47"/>
      <c r="BZ104" s="47"/>
      <c r="CA104" s="47"/>
      <c r="CB104" s="47"/>
      <c r="CC104" s="47"/>
      <c r="CD104" s="47"/>
      <c r="CE104" s="47"/>
      <c r="CF104" s="47"/>
      <c r="CG104" s="47"/>
      <c r="CH104" s="47"/>
      <c r="CI104" s="47"/>
      <c r="CJ104" s="47"/>
      <c r="CK104" s="47"/>
      <c r="CL104" s="47"/>
      <c r="CM104" s="47"/>
      <c r="CN104" s="47"/>
      <c r="CO104" s="47"/>
      <c r="CP104" s="47"/>
      <c r="CQ104" s="47"/>
      <c r="CR104" s="47"/>
      <c r="CS104" s="47"/>
      <c r="CT104" s="47"/>
      <c r="CU104" s="47"/>
      <c r="CV104" s="47"/>
      <c r="CW104" s="47"/>
      <c r="CX104" s="47"/>
      <c r="CY104" s="47"/>
      <c r="CZ104" s="47"/>
      <c r="DA104" s="47"/>
      <c r="DB104" s="47"/>
      <c r="DC104" s="47"/>
      <c r="DD104" s="47"/>
      <c r="DE104" s="47"/>
      <c r="DF104" s="47"/>
      <c r="DG104" s="47"/>
      <c r="DH104" s="47"/>
      <c r="DI104" s="47"/>
      <c r="DJ104" s="47"/>
      <c r="DK104" s="47"/>
      <c r="DL104" s="47"/>
      <c r="DM104" s="47"/>
      <c r="DN104" s="47"/>
      <c r="DO104" s="47"/>
      <c r="DP104" s="47"/>
      <c r="DQ104" s="47"/>
      <c r="DR104" s="47"/>
      <c r="DS104" s="47"/>
      <c r="DT104" s="47"/>
      <c r="DU104" s="47"/>
      <c r="DV104" s="47"/>
      <c r="DW104" s="47"/>
      <c r="DX104" s="47"/>
      <c r="DY104" s="47"/>
      <c r="DZ104" s="47"/>
      <c r="EA104" s="47"/>
      <c r="EB104" s="47"/>
      <c r="EC104" s="47"/>
      <c r="ED104" s="47"/>
      <c r="EE104" s="47"/>
      <c r="EF104" s="47"/>
      <c r="EG104" s="47"/>
      <c r="EH104" s="47"/>
      <c r="EI104" s="47"/>
      <c r="EJ104" s="47"/>
      <c r="EK104" s="47"/>
      <c r="EL104" s="47"/>
      <c r="EM104" s="47"/>
      <c r="EN104" s="47"/>
      <c r="EO104" s="47"/>
      <c r="EP104" s="47"/>
      <c r="EQ104" s="47"/>
      <c r="ER104" s="47"/>
      <c r="ES104" s="47"/>
      <c r="ET104" s="47"/>
      <c r="EU104" s="47"/>
      <c r="EV104" s="47"/>
      <c r="EW104" s="47"/>
      <c r="EX104" s="47"/>
      <c r="EY104" s="47"/>
      <c r="EZ104" s="47"/>
      <c r="FA104" s="47"/>
      <c r="FB104" s="43"/>
      <c r="FC104" s="43"/>
      <c r="FD104" s="43"/>
      <c r="FE104" s="43"/>
      <c r="FF104" s="43"/>
      <c r="FG104" s="35"/>
      <c r="FH104" s="35"/>
      <c r="FI104" s="3"/>
      <c r="FJ104" s="3"/>
    </row>
    <row r="105" spans="1:166" ht="28.9" customHeight="1" x14ac:dyDescent="0.25">
      <c r="A105" s="32"/>
      <c r="B105" s="32"/>
      <c r="C105" s="39"/>
      <c r="D105" s="39"/>
      <c r="E105" s="39"/>
      <c r="F105" s="39"/>
      <c r="G105" s="39"/>
      <c r="H105" s="39"/>
      <c r="I105" s="39"/>
      <c r="J105" s="39"/>
      <c r="K105" s="39"/>
      <c r="L105" s="49"/>
      <c r="M105" s="49"/>
      <c r="N105" s="49"/>
      <c r="O105" s="49"/>
      <c r="P105" s="3"/>
      <c r="Q105" s="3"/>
      <c r="R105" s="3"/>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c r="BM105" s="47"/>
      <c r="BN105" s="47"/>
      <c r="BO105" s="47"/>
      <c r="BP105" s="47"/>
      <c r="BQ105" s="47"/>
      <c r="BR105" s="47"/>
      <c r="BS105" s="47"/>
      <c r="BT105" s="47"/>
      <c r="BU105" s="47"/>
      <c r="BV105" s="47"/>
      <c r="BW105" s="47"/>
      <c r="BX105" s="47"/>
      <c r="BY105" s="47"/>
      <c r="BZ105" s="47"/>
      <c r="CA105" s="47"/>
      <c r="CB105" s="47"/>
      <c r="CC105" s="47"/>
      <c r="CD105" s="47"/>
      <c r="CE105" s="47"/>
      <c r="CF105" s="47"/>
      <c r="CG105" s="47"/>
      <c r="CH105" s="47"/>
      <c r="CI105" s="47"/>
      <c r="CJ105" s="47"/>
      <c r="CK105" s="47"/>
      <c r="CL105" s="47"/>
      <c r="CM105" s="47"/>
      <c r="CN105" s="47"/>
      <c r="CO105" s="47"/>
      <c r="CP105" s="47"/>
      <c r="CQ105" s="47"/>
      <c r="CR105" s="47"/>
      <c r="CS105" s="47"/>
      <c r="CT105" s="47"/>
      <c r="CU105" s="47"/>
      <c r="CV105" s="47"/>
      <c r="CW105" s="47"/>
      <c r="CX105" s="47"/>
      <c r="CY105" s="47"/>
      <c r="CZ105" s="47"/>
      <c r="DA105" s="47"/>
      <c r="DB105" s="47"/>
      <c r="DC105" s="47"/>
      <c r="DD105" s="47"/>
      <c r="DE105" s="47"/>
      <c r="DF105" s="47"/>
      <c r="DG105" s="47"/>
      <c r="DH105" s="47"/>
      <c r="DI105" s="47"/>
      <c r="DJ105" s="47"/>
      <c r="DK105" s="47"/>
      <c r="DL105" s="47"/>
      <c r="DM105" s="47"/>
      <c r="DN105" s="47"/>
      <c r="DO105" s="47"/>
      <c r="DP105" s="47"/>
      <c r="DQ105" s="47"/>
      <c r="DR105" s="47"/>
      <c r="DS105" s="47"/>
      <c r="DT105" s="47"/>
      <c r="DU105" s="47"/>
      <c r="DV105" s="47"/>
      <c r="DW105" s="47"/>
      <c r="DX105" s="47"/>
      <c r="DY105" s="47"/>
      <c r="DZ105" s="47"/>
      <c r="EA105" s="47"/>
      <c r="EB105" s="47"/>
      <c r="EC105" s="47"/>
      <c r="ED105" s="47"/>
      <c r="EE105" s="47"/>
      <c r="EF105" s="47"/>
      <c r="EG105" s="47"/>
      <c r="EH105" s="47"/>
      <c r="EI105" s="47"/>
      <c r="EJ105" s="47"/>
      <c r="EK105" s="47"/>
      <c r="EL105" s="47"/>
      <c r="EM105" s="47"/>
      <c r="EN105" s="47"/>
      <c r="EO105" s="47"/>
      <c r="EP105" s="47"/>
      <c r="EQ105" s="47"/>
      <c r="ER105" s="47"/>
      <c r="ES105" s="47"/>
      <c r="ET105" s="47"/>
      <c r="EU105" s="47"/>
      <c r="EV105" s="47"/>
      <c r="EW105" s="47"/>
      <c r="EX105" s="47"/>
      <c r="EY105" s="47"/>
      <c r="EZ105" s="47"/>
      <c r="FA105" s="47"/>
      <c r="FB105" s="43"/>
      <c r="FC105" s="43"/>
      <c r="FD105" s="43"/>
      <c r="FE105" s="43"/>
      <c r="FF105" s="43"/>
      <c r="FG105" s="35"/>
      <c r="FH105" s="35"/>
      <c r="FI105" s="3"/>
      <c r="FJ105" s="3"/>
    </row>
    <row r="106" spans="1:166" ht="28.9" customHeight="1" x14ac:dyDescent="0.25">
      <c r="A106" s="32"/>
      <c r="B106" s="32"/>
      <c r="C106" s="39"/>
      <c r="D106" s="39"/>
      <c r="E106" s="39"/>
      <c r="F106" s="39"/>
      <c r="G106" s="39"/>
      <c r="H106" s="39"/>
      <c r="I106" s="39"/>
      <c r="J106" s="39"/>
      <c r="K106" s="39"/>
      <c r="L106" s="49"/>
      <c r="M106" s="49"/>
      <c r="N106" s="49"/>
      <c r="O106" s="49"/>
      <c r="P106" s="3"/>
      <c r="Q106" s="3"/>
      <c r="R106" s="3"/>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c r="BM106" s="47"/>
      <c r="BN106" s="47"/>
      <c r="BO106" s="47"/>
      <c r="BP106" s="47"/>
      <c r="BQ106" s="47"/>
      <c r="BR106" s="47"/>
      <c r="BS106" s="47"/>
      <c r="BT106" s="47"/>
      <c r="BU106" s="47"/>
      <c r="BV106" s="47"/>
      <c r="BW106" s="47"/>
      <c r="BX106" s="47"/>
      <c r="BY106" s="47"/>
      <c r="BZ106" s="47"/>
      <c r="CA106" s="47"/>
      <c r="CB106" s="47"/>
      <c r="CC106" s="47"/>
      <c r="CD106" s="47"/>
      <c r="CE106" s="47"/>
      <c r="CF106" s="47"/>
      <c r="CG106" s="47"/>
      <c r="CH106" s="47"/>
      <c r="CI106" s="47"/>
      <c r="CJ106" s="47"/>
      <c r="CK106" s="47"/>
      <c r="CL106" s="47"/>
      <c r="CM106" s="47"/>
      <c r="CN106" s="47"/>
      <c r="CO106" s="47"/>
      <c r="CP106" s="47"/>
      <c r="CQ106" s="47"/>
      <c r="CR106" s="47"/>
      <c r="CS106" s="47"/>
      <c r="CT106" s="47"/>
      <c r="CU106" s="47"/>
      <c r="CV106" s="47"/>
      <c r="CW106" s="47"/>
      <c r="CX106" s="47"/>
      <c r="CY106" s="47"/>
      <c r="CZ106" s="47"/>
      <c r="DA106" s="47"/>
      <c r="DB106" s="47"/>
      <c r="DC106" s="47"/>
      <c r="DD106" s="47"/>
      <c r="DE106" s="47"/>
      <c r="DF106" s="47"/>
      <c r="DG106" s="47"/>
      <c r="DH106" s="47"/>
      <c r="DI106" s="47"/>
      <c r="DJ106" s="47"/>
      <c r="DK106" s="47"/>
      <c r="DL106" s="47"/>
      <c r="DM106" s="47"/>
      <c r="DN106" s="47"/>
      <c r="DO106" s="47"/>
      <c r="DP106" s="47"/>
      <c r="DQ106" s="47"/>
      <c r="DR106" s="47"/>
      <c r="DS106" s="47"/>
      <c r="DT106" s="47"/>
      <c r="DU106" s="47"/>
      <c r="DV106" s="47"/>
      <c r="DW106" s="47"/>
      <c r="DX106" s="47"/>
      <c r="DY106" s="47"/>
      <c r="DZ106" s="47"/>
      <c r="EA106" s="47"/>
      <c r="EB106" s="47"/>
      <c r="EC106" s="47"/>
      <c r="ED106" s="47"/>
      <c r="EE106" s="47"/>
      <c r="EF106" s="47"/>
      <c r="EG106" s="47"/>
      <c r="EH106" s="47"/>
      <c r="EI106" s="47"/>
      <c r="EJ106" s="47"/>
      <c r="EK106" s="47"/>
      <c r="EL106" s="47"/>
      <c r="EM106" s="47"/>
      <c r="EN106" s="47"/>
      <c r="EO106" s="47"/>
      <c r="EP106" s="47"/>
      <c r="EQ106" s="47"/>
      <c r="ER106" s="47"/>
      <c r="ES106" s="47"/>
      <c r="ET106" s="47"/>
      <c r="EU106" s="47"/>
      <c r="EV106" s="47"/>
      <c r="EW106" s="47"/>
      <c r="EX106" s="47"/>
      <c r="EY106" s="47"/>
      <c r="EZ106" s="47"/>
      <c r="FA106" s="47"/>
      <c r="FB106" s="43"/>
      <c r="FC106" s="43"/>
      <c r="FD106" s="43"/>
      <c r="FE106" s="43"/>
      <c r="FF106" s="43"/>
      <c r="FG106" s="35"/>
      <c r="FH106" s="35"/>
      <c r="FI106" s="3"/>
      <c r="FJ106" s="3"/>
    </row>
    <row r="107" spans="1:166" ht="28.9" customHeight="1" x14ac:dyDescent="0.25">
      <c r="A107" s="32"/>
      <c r="B107" s="32"/>
      <c r="C107" s="39"/>
      <c r="D107" s="39"/>
      <c r="E107" s="39"/>
      <c r="F107" s="39"/>
      <c r="G107" s="39"/>
      <c r="H107" s="39"/>
      <c r="I107" s="39"/>
      <c r="J107" s="39"/>
      <c r="K107" s="39"/>
      <c r="L107" s="49"/>
      <c r="M107" s="49"/>
      <c r="N107" s="49"/>
      <c r="O107" s="49"/>
      <c r="P107" s="3"/>
      <c r="Q107" s="3"/>
      <c r="R107" s="3"/>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47"/>
      <c r="BY107" s="47"/>
      <c r="BZ107" s="47"/>
      <c r="CA107" s="47"/>
      <c r="CB107" s="47"/>
      <c r="CC107" s="47"/>
      <c r="CD107" s="47"/>
      <c r="CE107" s="47"/>
      <c r="CF107" s="47"/>
      <c r="CG107" s="47"/>
      <c r="CH107" s="47"/>
      <c r="CI107" s="47"/>
      <c r="CJ107" s="47"/>
      <c r="CK107" s="47"/>
      <c r="CL107" s="47"/>
      <c r="CM107" s="47"/>
      <c r="CN107" s="47"/>
      <c r="CO107" s="47"/>
      <c r="CP107" s="47"/>
      <c r="CQ107" s="47"/>
      <c r="CR107" s="47"/>
      <c r="CS107" s="47"/>
      <c r="CT107" s="47"/>
      <c r="CU107" s="47"/>
      <c r="CV107" s="47"/>
      <c r="CW107" s="47"/>
      <c r="CX107" s="47"/>
      <c r="CY107" s="47"/>
      <c r="CZ107" s="47"/>
      <c r="DA107" s="47"/>
      <c r="DB107" s="47"/>
      <c r="DC107" s="47"/>
      <c r="DD107" s="47"/>
      <c r="DE107" s="47"/>
      <c r="DF107" s="47"/>
      <c r="DG107" s="47"/>
      <c r="DH107" s="47"/>
      <c r="DI107" s="47"/>
      <c r="DJ107" s="47"/>
      <c r="DK107" s="47"/>
      <c r="DL107" s="47"/>
      <c r="DM107" s="47"/>
      <c r="DN107" s="47"/>
      <c r="DO107" s="47"/>
      <c r="DP107" s="47"/>
      <c r="DQ107" s="47"/>
      <c r="DR107" s="47"/>
      <c r="DS107" s="47"/>
      <c r="DT107" s="47"/>
      <c r="DU107" s="47"/>
      <c r="DV107" s="47"/>
      <c r="DW107" s="47"/>
      <c r="DX107" s="47"/>
      <c r="DY107" s="47"/>
      <c r="DZ107" s="47"/>
      <c r="EA107" s="47"/>
      <c r="EB107" s="47"/>
      <c r="EC107" s="47"/>
      <c r="ED107" s="47"/>
      <c r="EE107" s="47"/>
      <c r="EF107" s="47"/>
      <c r="EG107" s="47"/>
      <c r="EH107" s="47"/>
      <c r="EI107" s="47"/>
      <c r="EJ107" s="47"/>
      <c r="EK107" s="47"/>
      <c r="EL107" s="47"/>
      <c r="EM107" s="47"/>
      <c r="EN107" s="47"/>
      <c r="EO107" s="47"/>
      <c r="EP107" s="47"/>
      <c r="EQ107" s="47"/>
      <c r="ER107" s="47"/>
      <c r="ES107" s="47"/>
      <c r="ET107" s="47"/>
      <c r="EU107" s="47"/>
      <c r="EV107" s="47"/>
      <c r="EW107" s="47"/>
      <c r="EX107" s="47"/>
      <c r="EY107" s="47"/>
      <c r="EZ107" s="47"/>
      <c r="FA107" s="47"/>
      <c r="FB107" s="43"/>
      <c r="FC107" s="43"/>
      <c r="FD107" s="43"/>
      <c r="FE107" s="43"/>
      <c r="FF107" s="43"/>
      <c r="FG107" s="35"/>
      <c r="FH107" s="35"/>
      <c r="FI107" s="3"/>
      <c r="FJ107" s="3"/>
    </row>
    <row r="108" spans="1:166" ht="28.9" customHeight="1" x14ac:dyDescent="0.25">
      <c r="A108" s="32"/>
      <c r="B108" s="32"/>
      <c r="C108" s="39"/>
      <c r="D108" s="39"/>
      <c r="E108" s="39"/>
      <c r="F108" s="39"/>
      <c r="G108" s="39"/>
      <c r="H108" s="39"/>
      <c r="I108" s="39"/>
      <c r="J108" s="39"/>
      <c r="K108" s="39"/>
      <c r="L108" s="49"/>
      <c r="M108" s="49"/>
      <c r="N108" s="49"/>
      <c r="O108" s="49"/>
      <c r="P108" s="3"/>
      <c r="Q108" s="3"/>
      <c r="R108" s="3"/>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c r="BM108" s="47"/>
      <c r="BN108" s="47"/>
      <c r="BO108" s="47"/>
      <c r="BP108" s="47"/>
      <c r="BQ108" s="47"/>
      <c r="BR108" s="47"/>
      <c r="BS108" s="47"/>
      <c r="BT108" s="47"/>
      <c r="BU108" s="47"/>
      <c r="BV108" s="47"/>
      <c r="BW108" s="47"/>
      <c r="BX108" s="47"/>
      <c r="BY108" s="47"/>
      <c r="BZ108" s="47"/>
      <c r="CA108" s="47"/>
      <c r="CB108" s="47"/>
      <c r="CC108" s="47"/>
      <c r="CD108" s="47"/>
      <c r="CE108" s="47"/>
      <c r="CF108" s="47"/>
      <c r="CG108" s="47"/>
      <c r="CH108" s="47"/>
      <c r="CI108" s="47"/>
      <c r="CJ108" s="47"/>
      <c r="CK108" s="47"/>
      <c r="CL108" s="47"/>
      <c r="CM108" s="47"/>
      <c r="CN108" s="47"/>
      <c r="CO108" s="47"/>
      <c r="CP108" s="47"/>
      <c r="CQ108" s="47"/>
      <c r="CR108" s="47"/>
      <c r="CS108" s="47"/>
      <c r="CT108" s="47"/>
      <c r="CU108" s="47"/>
      <c r="CV108" s="47"/>
      <c r="CW108" s="47"/>
      <c r="CX108" s="47"/>
      <c r="CY108" s="47"/>
      <c r="CZ108" s="47"/>
      <c r="DA108" s="47"/>
      <c r="DB108" s="47"/>
      <c r="DC108" s="47"/>
      <c r="DD108" s="47"/>
      <c r="DE108" s="47"/>
      <c r="DF108" s="47"/>
      <c r="DG108" s="47"/>
      <c r="DH108" s="47"/>
      <c r="DI108" s="47"/>
      <c r="DJ108" s="47"/>
      <c r="DK108" s="47"/>
      <c r="DL108" s="47"/>
      <c r="DM108" s="47"/>
      <c r="DN108" s="47"/>
      <c r="DO108" s="47"/>
      <c r="DP108" s="47"/>
      <c r="DQ108" s="47"/>
      <c r="DR108" s="47"/>
      <c r="DS108" s="47"/>
      <c r="DT108" s="47"/>
      <c r="DU108" s="47"/>
      <c r="DV108" s="47"/>
      <c r="DW108" s="47"/>
      <c r="DX108" s="47"/>
      <c r="DY108" s="47"/>
      <c r="DZ108" s="47"/>
      <c r="EA108" s="47"/>
      <c r="EB108" s="47"/>
      <c r="EC108" s="47"/>
      <c r="ED108" s="47"/>
      <c r="EE108" s="47"/>
      <c r="EF108" s="47"/>
      <c r="EG108" s="47"/>
      <c r="EH108" s="47"/>
      <c r="EI108" s="47"/>
      <c r="EJ108" s="47"/>
      <c r="EK108" s="47"/>
      <c r="EL108" s="47"/>
      <c r="EM108" s="47"/>
      <c r="EN108" s="47"/>
      <c r="EO108" s="47"/>
      <c r="EP108" s="47"/>
      <c r="EQ108" s="47"/>
      <c r="ER108" s="47"/>
      <c r="ES108" s="47"/>
      <c r="ET108" s="47"/>
      <c r="EU108" s="47"/>
      <c r="EV108" s="47"/>
      <c r="EW108" s="47"/>
      <c r="EX108" s="47"/>
      <c r="EY108" s="47"/>
      <c r="EZ108" s="47"/>
      <c r="FA108" s="47"/>
      <c r="FB108" s="43"/>
      <c r="FC108" s="43"/>
      <c r="FD108" s="43"/>
      <c r="FE108" s="43"/>
      <c r="FF108" s="43"/>
      <c r="FG108" s="35"/>
      <c r="FH108" s="35"/>
      <c r="FI108" s="3"/>
      <c r="FJ108" s="3"/>
    </row>
    <row r="109" spans="1:166" ht="28.9" customHeight="1" x14ac:dyDescent="0.25">
      <c r="A109" s="32"/>
      <c r="B109" s="32"/>
      <c r="C109" s="39"/>
      <c r="D109" s="39"/>
      <c r="E109" s="39"/>
      <c r="F109" s="39"/>
      <c r="G109" s="39"/>
      <c r="H109" s="39"/>
      <c r="I109" s="39"/>
      <c r="J109" s="39"/>
      <c r="K109" s="39"/>
      <c r="L109" s="49"/>
      <c r="M109" s="49"/>
      <c r="N109" s="49"/>
      <c r="O109" s="49"/>
      <c r="P109" s="3"/>
      <c r="Q109" s="3"/>
      <c r="R109" s="3"/>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N109" s="47"/>
      <c r="BO109" s="47"/>
      <c r="BP109" s="47"/>
      <c r="BQ109" s="47"/>
      <c r="BR109" s="47"/>
      <c r="BS109" s="47"/>
      <c r="BT109" s="47"/>
      <c r="BU109" s="47"/>
      <c r="BV109" s="47"/>
      <c r="BW109" s="47"/>
      <c r="BX109" s="47"/>
      <c r="BY109" s="47"/>
      <c r="BZ109" s="47"/>
      <c r="CA109" s="47"/>
      <c r="CB109" s="47"/>
      <c r="CC109" s="47"/>
      <c r="CD109" s="47"/>
      <c r="CE109" s="47"/>
      <c r="CF109" s="47"/>
      <c r="CG109" s="47"/>
      <c r="CH109" s="47"/>
      <c r="CI109" s="47"/>
      <c r="CJ109" s="47"/>
      <c r="CK109" s="47"/>
      <c r="CL109" s="47"/>
      <c r="CM109" s="47"/>
      <c r="CN109" s="47"/>
      <c r="CO109" s="47"/>
      <c r="CP109" s="47"/>
      <c r="CQ109" s="47"/>
      <c r="CR109" s="47"/>
      <c r="CS109" s="47"/>
      <c r="CT109" s="47"/>
      <c r="CU109" s="47"/>
      <c r="CV109" s="47"/>
      <c r="CW109" s="47"/>
      <c r="CX109" s="47"/>
      <c r="CY109" s="47"/>
      <c r="CZ109" s="47"/>
      <c r="DA109" s="47"/>
      <c r="DB109" s="47"/>
      <c r="DC109" s="47"/>
      <c r="DD109" s="47"/>
      <c r="DE109" s="47"/>
      <c r="DF109" s="47"/>
      <c r="DG109" s="47"/>
      <c r="DH109" s="47"/>
      <c r="DI109" s="47"/>
      <c r="DJ109" s="47"/>
      <c r="DK109" s="47"/>
      <c r="DL109" s="47"/>
      <c r="DM109" s="47"/>
      <c r="DN109" s="47"/>
      <c r="DO109" s="47"/>
      <c r="DP109" s="47"/>
      <c r="DQ109" s="47"/>
      <c r="DR109" s="47"/>
      <c r="DS109" s="47"/>
      <c r="DT109" s="47"/>
      <c r="DU109" s="47"/>
      <c r="DV109" s="47"/>
      <c r="DW109" s="47"/>
      <c r="DX109" s="47"/>
      <c r="DY109" s="47"/>
      <c r="DZ109" s="47"/>
      <c r="EA109" s="47"/>
      <c r="EB109" s="47"/>
      <c r="EC109" s="47"/>
      <c r="ED109" s="47"/>
      <c r="EE109" s="47"/>
      <c r="EF109" s="47"/>
      <c r="EG109" s="47"/>
      <c r="EH109" s="47"/>
      <c r="EI109" s="47"/>
      <c r="EJ109" s="47"/>
      <c r="EK109" s="47"/>
      <c r="EL109" s="47"/>
      <c r="EM109" s="47"/>
      <c r="EN109" s="47"/>
      <c r="EO109" s="47"/>
      <c r="EP109" s="47"/>
      <c r="EQ109" s="47"/>
      <c r="ER109" s="47"/>
      <c r="ES109" s="47"/>
      <c r="ET109" s="47"/>
      <c r="EU109" s="47"/>
      <c r="EV109" s="47"/>
      <c r="EW109" s="47"/>
      <c r="EX109" s="47"/>
      <c r="EY109" s="47"/>
      <c r="EZ109" s="47"/>
      <c r="FA109" s="47"/>
      <c r="FB109" s="43"/>
      <c r="FC109" s="43"/>
      <c r="FD109" s="43"/>
      <c r="FE109" s="43"/>
      <c r="FF109" s="43"/>
      <c r="FG109" s="35"/>
      <c r="FH109" s="35"/>
      <c r="FI109" s="3"/>
      <c r="FJ109" s="3"/>
    </row>
    <row r="110" spans="1:166" ht="28.9" customHeight="1" x14ac:dyDescent="0.25">
      <c r="A110" s="32"/>
      <c r="B110" s="32"/>
      <c r="C110" s="39"/>
      <c r="D110" s="39"/>
      <c r="E110" s="39"/>
      <c r="F110" s="39"/>
      <c r="G110" s="39"/>
      <c r="H110" s="39"/>
      <c r="I110" s="39"/>
      <c r="J110" s="39"/>
      <c r="K110" s="39"/>
      <c r="L110" s="49"/>
      <c r="M110" s="49"/>
      <c r="N110" s="49"/>
      <c r="O110" s="49"/>
      <c r="P110" s="3"/>
      <c r="Q110" s="3"/>
      <c r="R110" s="3"/>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c r="BM110" s="47"/>
      <c r="BN110" s="47"/>
      <c r="BO110" s="47"/>
      <c r="BP110" s="47"/>
      <c r="BQ110" s="47"/>
      <c r="BR110" s="47"/>
      <c r="BS110" s="47"/>
      <c r="BT110" s="47"/>
      <c r="BU110" s="47"/>
      <c r="BV110" s="47"/>
      <c r="BW110" s="47"/>
      <c r="BX110" s="47"/>
      <c r="BY110" s="47"/>
      <c r="BZ110" s="47"/>
      <c r="CA110" s="47"/>
      <c r="CB110" s="47"/>
      <c r="CC110" s="47"/>
      <c r="CD110" s="47"/>
      <c r="CE110" s="47"/>
      <c r="CF110" s="47"/>
      <c r="CG110" s="47"/>
      <c r="CH110" s="47"/>
      <c r="CI110" s="47"/>
      <c r="CJ110" s="47"/>
      <c r="CK110" s="47"/>
      <c r="CL110" s="47"/>
      <c r="CM110" s="47"/>
      <c r="CN110" s="47"/>
      <c r="CO110" s="47"/>
      <c r="CP110" s="47"/>
      <c r="CQ110" s="47"/>
      <c r="CR110" s="47"/>
      <c r="CS110" s="47"/>
      <c r="CT110" s="47"/>
      <c r="CU110" s="47"/>
      <c r="CV110" s="47"/>
      <c r="CW110" s="47"/>
      <c r="CX110" s="47"/>
      <c r="CY110" s="47"/>
      <c r="CZ110" s="47"/>
      <c r="DA110" s="47"/>
      <c r="DB110" s="47"/>
      <c r="DC110" s="47"/>
      <c r="DD110" s="47"/>
      <c r="DE110" s="47"/>
      <c r="DF110" s="47"/>
      <c r="DG110" s="47"/>
      <c r="DH110" s="47"/>
      <c r="DI110" s="47"/>
      <c r="DJ110" s="47"/>
      <c r="DK110" s="47"/>
      <c r="DL110" s="47"/>
      <c r="DM110" s="47"/>
      <c r="DN110" s="47"/>
      <c r="DO110" s="47"/>
      <c r="DP110" s="47"/>
      <c r="DQ110" s="47"/>
      <c r="DR110" s="47"/>
      <c r="DS110" s="47"/>
      <c r="DT110" s="47"/>
      <c r="DU110" s="47"/>
      <c r="DV110" s="47"/>
      <c r="DW110" s="47"/>
      <c r="DX110" s="47"/>
      <c r="DY110" s="47"/>
      <c r="DZ110" s="47"/>
      <c r="EA110" s="47"/>
      <c r="EB110" s="47"/>
      <c r="EC110" s="47"/>
      <c r="ED110" s="47"/>
      <c r="EE110" s="47"/>
      <c r="EF110" s="47"/>
      <c r="EG110" s="47"/>
      <c r="EH110" s="47"/>
      <c r="EI110" s="47"/>
      <c r="EJ110" s="47"/>
      <c r="EK110" s="47"/>
      <c r="EL110" s="47"/>
      <c r="EM110" s="47"/>
      <c r="EN110" s="47"/>
      <c r="EO110" s="47"/>
      <c r="EP110" s="47"/>
      <c r="EQ110" s="47"/>
      <c r="ER110" s="47"/>
      <c r="ES110" s="47"/>
      <c r="ET110" s="47"/>
      <c r="EU110" s="47"/>
      <c r="EV110" s="47"/>
      <c r="EW110" s="47"/>
      <c r="EX110" s="47"/>
      <c r="EY110" s="47"/>
      <c r="EZ110" s="47"/>
      <c r="FA110" s="47"/>
      <c r="FB110" s="43"/>
      <c r="FC110" s="43"/>
      <c r="FD110" s="43"/>
      <c r="FE110" s="43"/>
      <c r="FF110" s="43"/>
      <c r="FG110" s="35"/>
      <c r="FH110" s="35"/>
      <c r="FI110" s="3"/>
      <c r="FJ110" s="3"/>
    </row>
    <row r="111" spans="1:166" ht="65.25" x14ac:dyDescent="0.65">
      <c r="A111" s="32"/>
      <c r="B111" s="32"/>
      <c r="C111" s="39"/>
      <c r="D111" s="39"/>
      <c r="E111" s="39"/>
      <c r="F111" s="39"/>
      <c r="G111" s="39"/>
      <c r="H111" s="39"/>
      <c r="I111" s="39"/>
      <c r="J111" s="39"/>
      <c r="K111" s="39"/>
      <c r="L111" s="49"/>
      <c r="M111" s="49"/>
      <c r="N111" s="49"/>
      <c r="O111" s="49"/>
      <c r="P111" s="3"/>
      <c r="Q111" s="3"/>
      <c r="R111" s="3"/>
      <c r="S111" s="11"/>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c r="BD111" s="47"/>
      <c r="BE111" s="47"/>
      <c r="BF111" s="47"/>
      <c r="BG111" s="47"/>
      <c r="BH111" s="47"/>
      <c r="BI111" s="47"/>
      <c r="BJ111" s="47"/>
      <c r="BK111" s="47"/>
      <c r="BL111" s="47"/>
      <c r="BM111" s="47"/>
      <c r="BN111" s="47"/>
      <c r="BO111" s="47"/>
      <c r="BP111" s="47"/>
      <c r="BQ111" s="47"/>
      <c r="BR111" s="47"/>
      <c r="BS111" s="47"/>
      <c r="BT111" s="47"/>
      <c r="BU111" s="47"/>
      <c r="BV111" s="47"/>
      <c r="BW111" s="47"/>
      <c r="BX111" s="47"/>
      <c r="BY111" s="47"/>
      <c r="BZ111" s="47"/>
      <c r="CA111" s="47"/>
      <c r="CB111" s="47"/>
      <c r="CC111" s="47"/>
      <c r="CD111" s="47"/>
      <c r="CE111" s="47"/>
      <c r="CF111" s="47"/>
      <c r="CG111" s="47"/>
      <c r="CH111" s="47"/>
      <c r="CI111" s="47"/>
      <c r="CJ111" s="47"/>
      <c r="CK111" s="47"/>
      <c r="CL111" s="47"/>
      <c r="CM111" s="47"/>
      <c r="CN111" s="47"/>
      <c r="CO111" s="47"/>
      <c r="CP111" s="47"/>
      <c r="CQ111" s="47"/>
      <c r="CR111" s="47"/>
      <c r="CS111" s="47"/>
      <c r="CT111" s="47"/>
      <c r="CU111" s="47"/>
      <c r="CV111" s="47"/>
      <c r="CW111" s="47"/>
      <c r="CX111" s="47"/>
      <c r="CY111" s="47"/>
      <c r="CZ111" s="47"/>
      <c r="DA111" s="47"/>
      <c r="DB111" s="47"/>
      <c r="DC111" s="47"/>
      <c r="DD111" s="47"/>
      <c r="DE111" s="47"/>
      <c r="DF111" s="47"/>
      <c r="DG111" s="47"/>
      <c r="DH111" s="47"/>
      <c r="DI111" s="47"/>
      <c r="DJ111" s="47"/>
      <c r="DK111" s="47"/>
      <c r="DL111" s="47"/>
      <c r="DM111" s="47"/>
      <c r="DN111" s="47"/>
      <c r="DO111" s="47"/>
      <c r="DP111" s="47"/>
      <c r="DQ111" s="47"/>
      <c r="DR111" s="47"/>
      <c r="DS111" s="47"/>
      <c r="DT111" s="47"/>
      <c r="DU111" s="47"/>
      <c r="DV111" s="47"/>
      <c r="DW111" s="47"/>
      <c r="DX111" s="47"/>
      <c r="DY111" s="47"/>
      <c r="DZ111" s="47"/>
      <c r="EA111" s="47"/>
      <c r="EB111" s="47"/>
      <c r="EC111" s="47"/>
      <c r="ED111" s="47"/>
      <c r="EE111" s="47"/>
      <c r="EF111" s="47"/>
      <c r="EG111" s="47"/>
      <c r="EH111" s="47"/>
      <c r="EI111" s="47"/>
      <c r="EJ111" s="47"/>
      <c r="EK111" s="47"/>
      <c r="EL111" s="47"/>
      <c r="EM111" s="47"/>
      <c r="EN111" s="47"/>
      <c r="EO111" s="47"/>
      <c r="EP111" s="47"/>
      <c r="EQ111" s="47"/>
      <c r="ER111" s="47"/>
      <c r="ES111" s="47"/>
      <c r="ET111" s="47"/>
      <c r="EU111" s="47"/>
      <c r="EV111" s="47"/>
      <c r="EW111" s="47"/>
      <c r="EX111" s="47"/>
      <c r="EY111" s="47"/>
      <c r="EZ111" s="47"/>
      <c r="FA111" s="47"/>
      <c r="FB111" s="43"/>
      <c r="FC111" s="43"/>
      <c r="FD111" s="43"/>
      <c r="FE111" s="43"/>
      <c r="FF111" s="43"/>
      <c r="FG111" s="35"/>
      <c r="FH111" s="35"/>
      <c r="FI111" s="3"/>
      <c r="FJ111" s="3"/>
    </row>
    <row r="112" spans="1:166" ht="65.25" x14ac:dyDescent="0.65">
      <c r="A112" s="32"/>
      <c r="B112" s="32"/>
      <c r="C112" s="39"/>
      <c r="D112" s="39"/>
      <c r="E112" s="39"/>
      <c r="F112" s="39"/>
      <c r="G112" s="39"/>
      <c r="H112" s="39"/>
      <c r="I112" s="39"/>
      <c r="J112" s="39"/>
      <c r="K112" s="39"/>
      <c r="L112" s="49"/>
      <c r="M112" s="49"/>
      <c r="N112" s="49"/>
      <c r="O112" s="49"/>
      <c r="P112" s="3"/>
      <c r="Q112" s="3"/>
      <c r="R112" s="3"/>
      <c r="S112" s="11">
        <v>1</v>
      </c>
      <c r="T112" s="47">
        <v>2</v>
      </c>
      <c r="U112" s="47">
        <v>3</v>
      </c>
      <c r="V112" s="47">
        <v>4</v>
      </c>
      <c r="W112" s="47">
        <v>5</v>
      </c>
      <c r="X112" s="47">
        <v>6</v>
      </c>
      <c r="Y112" s="47">
        <v>7</v>
      </c>
      <c r="Z112" s="47">
        <v>8</v>
      </c>
      <c r="AA112" s="47">
        <v>9</v>
      </c>
      <c r="AB112" s="47">
        <v>10</v>
      </c>
      <c r="AC112" s="47">
        <v>11</v>
      </c>
      <c r="AD112" s="47">
        <v>12</v>
      </c>
      <c r="AE112" s="47">
        <v>13</v>
      </c>
      <c r="AF112" s="47">
        <v>14</v>
      </c>
      <c r="AG112" s="47">
        <v>15</v>
      </c>
      <c r="AH112" s="47">
        <v>16</v>
      </c>
      <c r="AI112" s="47">
        <v>17</v>
      </c>
      <c r="AJ112" s="47">
        <v>18</v>
      </c>
      <c r="AK112" s="47">
        <v>19</v>
      </c>
      <c r="AL112" s="47">
        <v>20</v>
      </c>
      <c r="AM112" s="47">
        <v>21</v>
      </c>
      <c r="AN112" s="47">
        <v>22</v>
      </c>
      <c r="AO112" s="47">
        <v>23</v>
      </c>
      <c r="AP112" s="47">
        <v>24</v>
      </c>
      <c r="AQ112" s="47">
        <v>25</v>
      </c>
      <c r="AR112" s="47">
        <v>26</v>
      </c>
      <c r="AS112" s="47">
        <v>27</v>
      </c>
      <c r="AT112" s="47">
        <v>28</v>
      </c>
      <c r="AU112" s="47">
        <v>29</v>
      </c>
      <c r="AV112" s="47">
        <v>30</v>
      </c>
      <c r="AW112" s="47">
        <v>31</v>
      </c>
      <c r="AX112" s="47">
        <v>32</v>
      </c>
      <c r="AY112" s="47">
        <v>33</v>
      </c>
      <c r="AZ112" s="47">
        <v>34</v>
      </c>
      <c r="BA112" s="47">
        <v>35</v>
      </c>
      <c r="BB112" s="47">
        <v>36</v>
      </c>
      <c r="BC112" s="47">
        <v>37</v>
      </c>
      <c r="BD112" s="47">
        <v>38</v>
      </c>
      <c r="BE112" s="47">
        <v>39</v>
      </c>
      <c r="BF112" s="47">
        <v>40</v>
      </c>
      <c r="BG112" s="47">
        <v>41</v>
      </c>
      <c r="BH112" s="47">
        <v>42</v>
      </c>
      <c r="BI112" s="47">
        <v>43</v>
      </c>
      <c r="BJ112" s="47">
        <v>44</v>
      </c>
      <c r="BK112" s="47">
        <v>45</v>
      </c>
      <c r="BL112" s="47">
        <v>46</v>
      </c>
      <c r="BM112" s="47">
        <v>47</v>
      </c>
      <c r="BN112" s="47">
        <v>48</v>
      </c>
      <c r="BO112" s="47">
        <v>49</v>
      </c>
      <c r="BP112" s="47">
        <v>50</v>
      </c>
      <c r="BQ112" s="47">
        <v>51</v>
      </c>
      <c r="BR112" s="47">
        <v>52</v>
      </c>
      <c r="BS112" s="47">
        <v>53</v>
      </c>
      <c r="BT112" s="47">
        <v>54</v>
      </c>
      <c r="BU112" s="47">
        <v>55</v>
      </c>
      <c r="BV112" s="47">
        <v>56</v>
      </c>
      <c r="BW112" s="47">
        <v>57</v>
      </c>
      <c r="BX112" s="47">
        <v>58</v>
      </c>
      <c r="BY112" s="47">
        <v>59</v>
      </c>
      <c r="BZ112" s="47">
        <v>60</v>
      </c>
      <c r="CA112" s="47">
        <v>61</v>
      </c>
      <c r="CB112" s="47">
        <v>62</v>
      </c>
      <c r="CC112" s="47">
        <v>63</v>
      </c>
      <c r="CD112" s="47">
        <v>64</v>
      </c>
      <c r="CE112" s="47">
        <v>65</v>
      </c>
      <c r="CF112" s="47">
        <v>66</v>
      </c>
      <c r="CG112" s="47">
        <v>67</v>
      </c>
      <c r="CH112" s="47"/>
      <c r="CI112" s="47"/>
      <c r="CJ112" s="47"/>
      <c r="CK112" s="47"/>
      <c r="CL112" s="47"/>
      <c r="CM112" s="47"/>
      <c r="CN112" s="47"/>
      <c r="CO112" s="47"/>
      <c r="CP112" s="47"/>
      <c r="CQ112" s="47"/>
      <c r="CR112" s="47"/>
      <c r="CS112" s="47"/>
      <c r="CT112" s="47"/>
      <c r="CU112" s="47"/>
      <c r="CV112" s="47"/>
      <c r="CW112" s="47"/>
      <c r="CX112" s="47"/>
      <c r="CY112" s="47"/>
      <c r="CZ112" s="47"/>
      <c r="DA112" s="47"/>
      <c r="DB112" s="47"/>
      <c r="DC112" s="47"/>
      <c r="DD112" s="47"/>
      <c r="DE112" s="47"/>
      <c r="DF112" s="47"/>
      <c r="DG112" s="47"/>
      <c r="DH112" s="47"/>
      <c r="DI112" s="47"/>
      <c r="DJ112" s="47"/>
      <c r="DK112" s="47"/>
      <c r="DL112" s="47"/>
      <c r="DM112" s="47"/>
      <c r="DN112" s="47"/>
      <c r="DO112" s="47"/>
      <c r="DP112" s="47"/>
      <c r="DQ112" s="47"/>
      <c r="DR112" s="47"/>
      <c r="DS112" s="47"/>
      <c r="DT112" s="47"/>
      <c r="DU112" s="47"/>
      <c r="DV112" s="47"/>
      <c r="DW112" s="47"/>
      <c r="DX112" s="47"/>
      <c r="DY112" s="47"/>
      <c r="DZ112" s="47"/>
      <c r="EA112" s="47"/>
      <c r="EB112" s="47"/>
      <c r="EC112" s="47"/>
      <c r="ED112" s="47"/>
      <c r="EE112" s="47"/>
      <c r="EF112" s="47"/>
      <c r="EG112" s="47"/>
      <c r="EH112" s="47"/>
      <c r="EI112" s="47"/>
      <c r="EJ112" s="47"/>
      <c r="EK112" s="47"/>
      <c r="EL112" s="47"/>
      <c r="EM112" s="47"/>
      <c r="EN112" s="47"/>
      <c r="EO112" s="47"/>
      <c r="EP112" s="47"/>
      <c r="EQ112" s="47"/>
      <c r="ER112" s="47"/>
      <c r="ES112" s="47"/>
      <c r="ET112" s="47"/>
      <c r="EU112" s="47"/>
      <c r="EV112" s="47"/>
      <c r="EW112" s="47"/>
      <c r="EX112" s="47"/>
      <c r="EY112" s="47"/>
      <c r="EZ112" s="47"/>
      <c r="FA112" s="47"/>
      <c r="FB112" s="43"/>
      <c r="FC112" s="43"/>
      <c r="FD112" s="43"/>
      <c r="FE112" s="43"/>
      <c r="FF112" s="43"/>
      <c r="FG112" s="35"/>
      <c r="FH112" s="35"/>
      <c r="FI112" s="3"/>
      <c r="FJ112" s="3"/>
    </row>
    <row r="113" spans="1:166" ht="40.9" customHeight="1" x14ac:dyDescent="0.65">
      <c r="A113" s="32"/>
      <c r="B113" s="32"/>
      <c r="C113" s="39"/>
      <c r="D113" s="39"/>
      <c r="E113" s="39"/>
      <c r="F113" s="39"/>
      <c r="G113" s="39"/>
      <c r="H113" s="39"/>
      <c r="I113" s="39"/>
      <c r="J113" s="39"/>
      <c r="K113" s="39"/>
      <c r="L113" s="49"/>
      <c r="M113" s="49"/>
      <c r="N113" s="49"/>
      <c r="O113" s="49"/>
      <c r="P113" s="3"/>
      <c r="Q113" s="3"/>
      <c r="R113" s="3"/>
      <c r="S113" s="11"/>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47"/>
      <c r="BM113" s="47"/>
      <c r="BN113" s="47"/>
      <c r="BO113" s="47"/>
      <c r="BP113" s="47"/>
      <c r="BQ113" s="47"/>
      <c r="BR113" s="47"/>
      <c r="BS113" s="47"/>
      <c r="BT113" s="47"/>
      <c r="BU113" s="47"/>
      <c r="BV113" s="47"/>
      <c r="BW113" s="47"/>
      <c r="BX113" s="47"/>
      <c r="BY113" s="47"/>
      <c r="BZ113" s="47"/>
      <c r="CA113" s="47"/>
      <c r="CB113" s="47"/>
      <c r="CC113" s="47"/>
      <c r="CD113" s="47"/>
      <c r="CE113" s="47"/>
      <c r="CF113" s="47"/>
      <c r="CG113" s="47"/>
      <c r="CH113" s="47"/>
      <c r="CI113" s="47"/>
      <c r="CJ113" s="47"/>
      <c r="CK113" s="47"/>
      <c r="CL113" s="47"/>
      <c r="CM113" s="47"/>
      <c r="CN113" s="47"/>
      <c r="CO113" s="47"/>
      <c r="CP113" s="47"/>
      <c r="CQ113" s="47"/>
      <c r="CR113" s="47"/>
      <c r="CS113" s="47"/>
      <c r="CT113" s="47"/>
      <c r="CU113" s="47"/>
      <c r="CV113" s="47"/>
      <c r="CW113" s="47"/>
      <c r="CX113" s="47"/>
      <c r="CY113" s="47"/>
      <c r="CZ113" s="47"/>
      <c r="DA113" s="47"/>
      <c r="DB113" s="47"/>
      <c r="DC113" s="47"/>
      <c r="DD113" s="47"/>
      <c r="DE113" s="47"/>
      <c r="DF113" s="47"/>
      <c r="DG113" s="47"/>
      <c r="DH113" s="47"/>
      <c r="DI113" s="47"/>
      <c r="DJ113" s="47"/>
      <c r="DK113" s="47"/>
      <c r="DL113" s="47"/>
      <c r="DM113" s="47"/>
      <c r="DN113" s="47"/>
      <c r="DO113" s="47"/>
      <c r="DP113" s="47"/>
      <c r="DQ113" s="47"/>
      <c r="DR113" s="47"/>
      <c r="DS113" s="47"/>
      <c r="DT113" s="47"/>
      <c r="DU113" s="47"/>
      <c r="DV113" s="47"/>
      <c r="DW113" s="47"/>
      <c r="DX113" s="47"/>
      <c r="DY113" s="47"/>
      <c r="DZ113" s="47"/>
      <c r="EA113" s="47"/>
      <c r="EB113" s="47"/>
      <c r="EC113" s="47"/>
      <c r="ED113" s="47"/>
      <c r="EE113" s="47"/>
      <c r="EF113" s="47"/>
      <c r="EG113" s="47"/>
      <c r="EH113" s="47"/>
      <c r="EI113" s="47"/>
      <c r="EJ113" s="47"/>
      <c r="EK113" s="47"/>
      <c r="EL113" s="47"/>
      <c r="EM113" s="47"/>
      <c r="EN113" s="47"/>
      <c r="EO113" s="47"/>
      <c r="EP113" s="47"/>
      <c r="EQ113" s="47"/>
      <c r="ER113" s="47"/>
      <c r="ES113" s="47"/>
      <c r="ET113" s="47"/>
      <c r="EU113" s="47"/>
      <c r="EV113" s="47"/>
      <c r="EW113" s="47"/>
      <c r="EX113" s="47"/>
      <c r="EY113" s="47"/>
      <c r="EZ113" s="47"/>
      <c r="FA113" s="47"/>
      <c r="FB113" s="43"/>
      <c r="FC113" s="43"/>
      <c r="FD113" s="43"/>
      <c r="FE113" s="43"/>
      <c r="FF113" s="43"/>
      <c r="FG113" s="35"/>
      <c r="FH113" s="35"/>
      <c r="FI113" s="3"/>
      <c r="FJ113" s="3"/>
    </row>
    <row r="114" spans="1:166" ht="42" x14ac:dyDescent="0.65">
      <c r="A114" s="32"/>
      <c r="B114" s="32"/>
      <c r="C114" s="39"/>
      <c r="D114" s="39"/>
      <c r="E114" s="39"/>
      <c r="F114" s="39"/>
      <c r="G114" s="39"/>
      <c r="H114" s="39"/>
      <c r="I114" s="39"/>
      <c r="J114" s="39"/>
      <c r="K114" s="39"/>
      <c r="L114" s="39"/>
      <c r="M114" s="39"/>
      <c r="N114" s="39"/>
      <c r="O114" s="43"/>
      <c r="P114" s="3"/>
      <c r="Q114" s="3"/>
      <c r="R114" s="3"/>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4"/>
      <c r="EH114" s="14"/>
      <c r="EI114" s="14"/>
      <c r="EJ114" s="14"/>
      <c r="EK114" s="14"/>
      <c r="EL114" s="14"/>
      <c r="EM114" s="14"/>
      <c r="EN114" s="14"/>
      <c r="EO114" s="14"/>
      <c r="EP114" s="14"/>
      <c r="EQ114" s="14"/>
      <c r="ER114" s="14"/>
      <c r="ES114" s="14"/>
      <c r="ET114" s="14"/>
      <c r="EU114" s="14"/>
      <c r="EV114" s="14"/>
      <c r="EW114" s="14"/>
      <c r="EX114" s="3"/>
      <c r="EY114" s="3"/>
      <c r="EZ114" s="3"/>
      <c r="FA114" s="3"/>
      <c r="FB114" s="43"/>
      <c r="FC114" s="43"/>
      <c r="FD114" s="43"/>
      <c r="FE114" s="43"/>
      <c r="FF114" s="43"/>
      <c r="FG114" s="35"/>
      <c r="FH114" s="35"/>
      <c r="FI114" s="3"/>
      <c r="FJ114" s="3"/>
    </row>
    <row r="115" spans="1:166" ht="42" x14ac:dyDescent="0.65">
      <c r="A115" s="32"/>
      <c r="B115" s="32"/>
      <c r="C115" s="39"/>
      <c r="D115" s="39"/>
      <c r="E115" s="39"/>
      <c r="F115" s="39"/>
      <c r="G115" s="39"/>
      <c r="H115" s="39"/>
      <c r="I115" s="39"/>
      <c r="J115" s="39"/>
      <c r="K115" s="39"/>
      <c r="L115" s="39"/>
      <c r="M115" s="39"/>
      <c r="N115" s="39"/>
      <c r="O115" s="43"/>
      <c r="P115" s="43"/>
      <c r="Q115" s="43"/>
      <c r="R115" s="43"/>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5"/>
      <c r="BU115" s="45"/>
      <c r="BV115" s="45"/>
      <c r="BW115" s="45"/>
      <c r="BX115" s="45"/>
      <c r="BY115" s="45"/>
      <c r="BZ115" s="45"/>
      <c r="CA115" s="45"/>
      <c r="CB115" s="45"/>
      <c r="CC115" s="45"/>
      <c r="CD115" s="45"/>
      <c r="CE115" s="45"/>
      <c r="CF115" s="45"/>
      <c r="CG115" s="45"/>
      <c r="CH115" s="45"/>
      <c r="CI115" s="45"/>
      <c r="CJ115" s="45"/>
      <c r="CK115" s="45"/>
      <c r="CL115" s="45"/>
      <c r="CM115" s="45"/>
      <c r="CN115" s="45"/>
      <c r="CO115" s="45"/>
      <c r="CP115" s="45"/>
      <c r="CQ115" s="45"/>
      <c r="CR115" s="45"/>
      <c r="CS115" s="45"/>
      <c r="CT115" s="45"/>
      <c r="CU115" s="45"/>
      <c r="CV115" s="45"/>
      <c r="CW115" s="45"/>
      <c r="CX115" s="45"/>
      <c r="CY115" s="45"/>
      <c r="CZ115" s="45"/>
      <c r="DA115" s="45"/>
      <c r="DB115" s="45"/>
      <c r="DC115" s="45"/>
      <c r="DD115" s="45"/>
      <c r="DE115" s="45"/>
      <c r="DF115" s="45"/>
      <c r="DG115" s="45"/>
      <c r="DH115" s="45"/>
      <c r="DI115" s="45"/>
      <c r="DJ115" s="45"/>
      <c r="DK115" s="45"/>
      <c r="DL115" s="45"/>
      <c r="DM115" s="45"/>
      <c r="DN115" s="45"/>
      <c r="DO115" s="45"/>
      <c r="DP115" s="45"/>
      <c r="DQ115" s="45"/>
      <c r="DR115" s="45"/>
      <c r="DS115" s="45"/>
      <c r="DT115" s="45"/>
      <c r="DU115" s="45"/>
      <c r="DV115" s="45"/>
      <c r="DW115" s="45"/>
      <c r="DX115" s="45"/>
      <c r="DY115" s="45"/>
      <c r="DZ115" s="45"/>
      <c r="EA115" s="45"/>
      <c r="EB115" s="45"/>
      <c r="EC115" s="45"/>
      <c r="ED115" s="45"/>
      <c r="EE115" s="45"/>
      <c r="EF115" s="45"/>
      <c r="EG115" s="46"/>
      <c r="EH115" s="46"/>
      <c r="EI115" s="46"/>
      <c r="EJ115" s="46"/>
      <c r="EK115" s="46"/>
      <c r="EL115" s="46"/>
      <c r="EM115" s="46"/>
      <c r="EN115" s="46"/>
      <c r="EO115" s="46"/>
      <c r="EP115" s="46"/>
      <c r="EQ115" s="46"/>
      <c r="ER115" s="46"/>
      <c r="ES115" s="46"/>
      <c r="ET115" s="46"/>
      <c r="EU115" s="46"/>
      <c r="EV115" s="46"/>
      <c r="EW115" s="46"/>
      <c r="EX115" s="43"/>
      <c r="EY115" s="43"/>
      <c r="EZ115" s="43"/>
      <c r="FA115" s="43"/>
      <c r="FB115" s="43"/>
      <c r="FC115" s="43"/>
      <c r="FD115" s="43"/>
      <c r="FE115" s="43"/>
      <c r="FF115" s="43"/>
      <c r="FG115" s="35"/>
      <c r="FH115" s="35"/>
      <c r="FI115" s="3"/>
      <c r="FJ115" s="3"/>
    </row>
    <row r="116" spans="1:166" ht="42" x14ac:dyDescent="0.65">
      <c r="A116" s="32"/>
      <c r="B116" s="32"/>
      <c r="C116" s="39"/>
      <c r="D116" s="39"/>
      <c r="E116" s="39"/>
      <c r="F116" s="39"/>
      <c r="G116" s="39"/>
      <c r="H116" s="39"/>
      <c r="I116" s="39"/>
      <c r="J116" s="39"/>
      <c r="K116" s="39"/>
      <c r="L116" s="39"/>
      <c r="M116" s="39"/>
      <c r="N116" s="39"/>
      <c r="O116" s="39"/>
      <c r="P116" s="36"/>
      <c r="Q116" s="36"/>
      <c r="R116" s="36"/>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c r="EG116" s="38"/>
      <c r="EH116" s="38"/>
      <c r="EI116" s="38"/>
      <c r="EJ116" s="38"/>
      <c r="EK116" s="38"/>
      <c r="EL116" s="38"/>
      <c r="EM116" s="38"/>
      <c r="EN116" s="38"/>
      <c r="EO116" s="38"/>
      <c r="EP116" s="38"/>
      <c r="EQ116" s="38"/>
      <c r="ER116" s="38"/>
      <c r="ES116" s="38"/>
      <c r="ET116" s="38"/>
      <c r="EU116" s="38"/>
      <c r="EV116" s="38"/>
      <c r="EW116" s="38"/>
      <c r="EX116" s="36"/>
      <c r="EY116" s="36"/>
      <c r="EZ116" s="36"/>
      <c r="FA116" s="36"/>
      <c r="FB116" s="36"/>
      <c r="FC116" s="30"/>
      <c r="FD116" s="30"/>
      <c r="FE116" s="34"/>
      <c r="FF116" s="34"/>
      <c r="FG116" s="34"/>
      <c r="FH116" s="3"/>
      <c r="FI116" s="3"/>
      <c r="FJ116" s="3"/>
    </row>
    <row r="117" spans="1:166" ht="42" x14ac:dyDescent="0.65">
      <c r="A117" s="32"/>
      <c r="B117" s="32"/>
      <c r="C117" s="39"/>
      <c r="D117" s="39"/>
      <c r="E117" s="39"/>
      <c r="F117" s="39"/>
      <c r="G117" s="39"/>
      <c r="H117" s="39"/>
      <c r="I117" s="39"/>
      <c r="J117" s="39"/>
      <c r="K117" s="39"/>
      <c r="L117" s="39"/>
      <c r="M117" s="39"/>
      <c r="N117" s="39"/>
      <c r="O117" s="39"/>
      <c r="P117" s="36"/>
      <c r="Q117" s="36"/>
      <c r="R117" s="36"/>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8"/>
      <c r="EH117" s="38"/>
      <c r="EI117" s="38"/>
      <c r="EJ117" s="38"/>
      <c r="EK117" s="38"/>
      <c r="EL117" s="38"/>
      <c r="EM117" s="38"/>
      <c r="EN117" s="38"/>
      <c r="EO117" s="38"/>
      <c r="EP117" s="38"/>
      <c r="EQ117" s="38"/>
      <c r="ER117" s="38"/>
      <c r="ES117" s="38"/>
      <c r="ET117" s="38"/>
      <c r="EU117" s="38"/>
      <c r="EV117" s="38"/>
      <c r="EW117" s="38"/>
      <c r="EX117" s="36"/>
      <c r="EY117" s="36"/>
      <c r="EZ117" s="36"/>
      <c r="FA117" s="36"/>
      <c r="FB117" s="36"/>
      <c r="FC117" s="30"/>
      <c r="FD117" s="30"/>
      <c r="FE117" s="34"/>
      <c r="FF117" s="34"/>
      <c r="FG117" s="34"/>
    </row>
    <row r="118" spans="1:166" ht="42" x14ac:dyDescent="0.65">
      <c r="A118" s="32"/>
      <c r="B118" s="32"/>
      <c r="C118" s="39"/>
      <c r="D118" s="39"/>
      <c r="E118" s="39"/>
      <c r="F118" s="39"/>
      <c r="G118" s="39"/>
      <c r="H118" s="39"/>
      <c r="I118" s="39"/>
      <c r="J118" s="39"/>
      <c r="K118" s="39"/>
      <c r="L118" s="39"/>
      <c r="M118" s="39"/>
      <c r="N118" s="39"/>
      <c r="O118" s="39"/>
      <c r="P118" s="39"/>
      <c r="Q118" s="39"/>
      <c r="R118" s="39"/>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c r="CW118" s="41"/>
      <c r="CX118" s="41"/>
      <c r="CY118" s="41"/>
      <c r="CZ118" s="41"/>
      <c r="DA118" s="41"/>
      <c r="DB118" s="41"/>
      <c r="DC118" s="41"/>
      <c r="DD118" s="41"/>
      <c r="DE118" s="41"/>
      <c r="DF118" s="41"/>
      <c r="DG118" s="41"/>
      <c r="DH118" s="41"/>
      <c r="DI118" s="41"/>
      <c r="DJ118" s="41"/>
      <c r="DK118" s="41"/>
      <c r="DL118" s="41"/>
      <c r="DM118" s="41"/>
      <c r="DN118" s="41"/>
      <c r="DO118" s="41"/>
      <c r="DP118" s="41"/>
      <c r="DQ118" s="41"/>
      <c r="DR118" s="41"/>
      <c r="DS118" s="41"/>
      <c r="DT118" s="41"/>
      <c r="DU118" s="41"/>
      <c r="DV118" s="41"/>
      <c r="DW118" s="41"/>
      <c r="DX118" s="41"/>
      <c r="DY118" s="41"/>
      <c r="DZ118" s="41"/>
      <c r="EA118" s="41"/>
      <c r="EB118" s="41"/>
      <c r="EC118" s="41"/>
      <c r="ED118" s="41"/>
      <c r="EE118" s="41"/>
      <c r="EF118" s="41"/>
      <c r="EG118" s="42"/>
      <c r="EH118" s="42"/>
      <c r="EI118" s="42"/>
      <c r="EJ118" s="42"/>
      <c r="EK118" s="42"/>
      <c r="EL118" s="42"/>
      <c r="EM118" s="42"/>
      <c r="EN118" s="42"/>
      <c r="EO118" s="42"/>
      <c r="EP118" s="42"/>
      <c r="EQ118" s="42"/>
      <c r="ER118" s="42"/>
      <c r="ES118" s="42"/>
      <c r="ET118" s="42"/>
      <c r="EU118" s="42"/>
      <c r="EV118" s="42"/>
      <c r="EW118" s="42"/>
      <c r="EX118" s="39"/>
      <c r="EY118" s="39"/>
      <c r="EZ118" s="39"/>
      <c r="FA118" s="39"/>
      <c r="FB118" s="30"/>
      <c r="FC118" s="30"/>
      <c r="FD118" s="30"/>
      <c r="FE118" s="34"/>
      <c r="FF118" s="34"/>
      <c r="FG118" s="34"/>
    </row>
    <row r="119" spans="1:166" ht="42" x14ac:dyDescent="0.65">
      <c r="C119" s="39"/>
      <c r="D119" s="39"/>
      <c r="E119" s="39"/>
      <c r="F119" s="39"/>
      <c r="G119" s="39"/>
      <c r="H119" s="39"/>
      <c r="I119" s="39"/>
      <c r="J119" s="39"/>
      <c r="K119" s="39"/>
      <c r="L119" s="39"/>
      <c r="M119" s="39"/>
      <c r="N119" s="39"/>
      <c r="O119" s="39"/>
      <c r="P119" s="39"/>
      <c r="Q119" s="39"/>
      <c r="R119" s="39"/>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c r="CW119" s="41"/>
      <c r="CX119" s="41"/>
      <c r="CY119" s="41"/>
      <c r="CZ119" s="41"/>
      <c r="DA119" s="41"/>
      <c r="DB119" s="41"/>
      <c r="DC119" s="41"/>
      <c r="DD119" s="41"/>
      <c r="DE119" s="41"/>
      <c r="DF119" s="41"/>
      <c r="DG119" s="41"/>
      <c r="DH119" s="41"/>
      <c r="DI119" s="41"/>
      <c r="DJ119" s="41"/>
      <c r="DK119" s="41"/>
      <c r="DL119" s="41"/>
      <c r="DM119" s="41"/>
      <c r="DN119" s="41"/>
      <c r="DO119" s="41"/>
      <c r="DP119" s="41"/>
      <c r="DQ119" s="41"/>
      <c r="DR119" s="41"/>
      <c r="DS119" s="41"/>
      <c r="DT119" s="41"/>
      <c r="DU119" s="41"/>
      <c r="DV119" s="41"/>
      <c r="DW119" s="41"/>
      <c r="DX119" s="41"/>
      <c r="DY119" s="41"/>
      <c r="DZ119" s="41"/>
      <c r="EA119" s="41"/>
      <c r="EB119" s="41"/>
      <c r="EC119" s="41"/>
      <c r="ED119" s="41"/>
      <c r="EE119" s="41"/>
      <c r="EF119" s="41"/>
      <c r="EG119" s="42"/>
      <c r="EH119" s="42"/>
      <c r="EI119" s="42"/>
      <c r="EJ119" s="42"/>
      <c r="EK119" s="42"/>
      <c r="EL119" s="42"/>
      <c r="EM119" s="42"/>
      <c r="EN119" s="42"/>
      <c r="EO119" s="42"/>
      <c r="EP119" s="42"/>
      <c r="EQ119" s="42"/>
      <c r="ER119" s="42"/>
      <c r="ES119" s="42"/>
      <c r="ET119" s="42"/>
      <c r="EU119" s="42"/>
      <c r="EV119" s="42"/>
      <c r="EW119" s="42"/>
      <c r="EX119" s="39"/>
      <c r="EY119" s="39"/>
      <c r="EZ119" s="39"/>
      <c r="FA119" s="39"/>
      <c r="FB119" s="34"/>
      <c r="FC119" s="34"/>
      <c r="FD119" s="34"/>
      <c r="FE119" s="34"/>
      <c r="FF119" s="34"/>
      <c r="FG119" s="34"/>
    </row>
    <row r="120" spans="1:166" ht="42" x14ac:dyDescent="0.65">
      <c r="C120" s="39"/>
      <c r="D120" s="39"/>
      <c r="E120" s="39"/>
      <c r="F120" s="39"/>
      <c r="G120" s="39"/>
      <c r="H120" s="39"/>
      <c r="I120" s="39"/>
      <c r="J120" s="39"/>
      <c r="K120" s="39"/>
      <c r="L120" s="39"/>
      <c r="M120" s="39"/>
      <c r="N120" s="39"/>
      <c r="O120" s="39"/>
      <c r="P120" s="39"/>
      <c r="Q120" s="39"/>
      <c r="R120" s="39"/>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c r="CW120" s="41"/>
      <c r="CX120" s="41"/>
      <c r="CY120" s="41"/>
      <c r="CZ120" s="41"/>
      <c r="DA120" s="41"/>
      <c r="DB120" s="41"/>
      <c r="DC120" s="41"/>
      <c r="DD120" s="41"/>
      <c r="DE120" s="41"/>
      <c r="DF120" s="41"/>
      <c r="DG120" s="41"/>
      <c r="DH120" s="41"/>
      <c r="DI120" s="41"/>
      <c r="DJ120" s="41"/>
      <c r="DK120" s="41"/>
      <c r="DL120" s="41"/>
      <c r="DM120" s="41"/>
      <c r="DN120" s="41"/>
      <c r="DO120" s="41"/>
      <c r="DP120" s="41"/>
      <c r="DQ120" s="41"/>
      <c r="DR120" s="41"/>
      <c r="DS120" s="41"/>
      <c r="DT120" s="41"/>
      <c r="DU120" s="41"/>
      <c r="DV120" s="41"/>
      <c r="DW120" s="41"/>
      <c r="DX120" s="41"/>
      <c r="DY120" s="41"/>
      <c r="DZ120" s="41"/>
      <c r="EA120" s="41"/>
      <c r="EB120" s="41"/>
      <c r="EC120" s="41"/>
      <c r="ED120" s="41"/>
      <c r="EE120" s="41"/>
      <c r="EF120" s="41"/>
      <c r="EG120" s="42"/>
      <c r="EH120" s="42"/>
      <c r="EI120" s="42"/>
      <c r="EJ120" s="42"/>
      <c r="EK120" s="42"/>
      <c r="EL120" s="42"/>
      <c r="EM120" s="42"/>
      <c r="EN120" s="42"/>
      <c r="EO120" s="42"/>
      <c r="EP120" s="42"/>
      <c r="EQ120" s="42"/>
      <c r="ER120" s="42"/>
      <c r="ES120" s="42"/>
      <c r="ET120" s="42"/>
      <c r="EU120" s="42"/>
      <c r="EV120" s="42"/>
      <c r="EW120" s="42"/>
      <c r="EX120" s="39"/>
      <c r="EY120" s="39"/>
      <c r="EZ120" s="39"/>
      <c r="FA120" s="39"/>
      <c r="FB120" s="34"/>
      <c r="FC120" s="34"/>
      <c r="FD120" s="34"/>
      <c r="FE120" s="34"/>
      <c r="FF120" s="34"/>
      <c r="FG120" s="34"/>
    </row>
    <row r="121" spans="1:166" ht="42" x14ac:dyDescent="0.65">
      <c r="C121" s="39"/>
      <c r="D121" s="39"/>
      <c r="E121" s="39"/>
      <c r="F121" s="39"/>
      <c r="G121" s="39"/>
      <c r="H121" s="39"/>
      <c r="I121" s="39"/>
      <c r="J121" s="39"/>
      <c r="K121" s="39"/>
      <c r="L121" s="39"/>
      <c r="M121" s="39"/>
      <c r="N121" s="39"/>
      <c r="O121" s="39"/>
      <c r="P121" s="39"/>
      <c r="Q121" s="39"/>
      <c r="R121" s="39"/>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c r="CW121" s="41"/>
      <c r="CX121" s="41"/>
      <c r="CY121" s="41"/>
      <c r="CZ121" s="41"/>
      <c r="DA121" s="41"/>
      <c r="DB121" s="41"/>
      <c r="DC121" s="41"/>
      <c r="DD121" s="41"/>
      <c r="DE121" s="41"/>
      <c r="DF121" s="41"/>
      <c r="DG121" s="41"/>
      <c r="DH121" s="41"/>
      <c r="DI121" s="41"/>
      <c r="DJ121" s="41"/>
      <c r="DK121" s="41"/>
      <c r="DL121" s="41"/>
      <c r="DM121" s="41"/>
      <c r="DN121" s="41"/>
      <c r="DO121" s="41"/>
      <c r="DP121" s="41"/>
      <c r="DQ121" s="41"/>
      <c r="DR121" s="41"/>
      <c r="DS121" s="41"/>
      <c r="DT121" s="41"/>
      <c r="DU121" s="41"/>
      <c r="DV121" s="41"/>
      <c r="DW121" s="41"/>
      <c r="DX121" s="41"/>
      <c r="DY121" s="41"/>
      <c r="DZ121" s="41"/>
      <c r="EA121" s="41"/>
      <c r="EB121" s="41"/>
      <c r="EC121" s="41"/>
      <c r="ED121" s="41"/>
      <c r="EE121" s="41"/>
      <c r="EF121" s="41"/>
      <c r="EG121" s="42"/>
      <c r="EH121" s="42"/>
      <c r="EI121" s="42"/>
      <c r="EJ121" s="42"/>
      <c r="EK121" s="42"/>
      <c r="EL121" s="42"/>
      <c r="EM121" s="42"/>
      <c r="EN121" s="42"/>
      <c r="EO121" s="42"/>
      <c r="EP121" s="42"/>
      <c r="EQ121" s="42"/>
      <c r="ER121" s="42"/>
      <c r="ES121" s="42"/>
      <c r="ET121" s="42"/>
      <c r="EU121" s="42"/>
      <c r="EV121" s="42"/>
      <c r="EW121" s="42"/>
      <c r="EX121" s="39"/>
      <c r="EY121" s="39"/>
      <c r="EZ121" s="39"/>
      <c r="FA121" s="39"/>
      <c r="FB121" s="34"/>
      <c r="FC121" s="34"/>
      <c r="FD121" s="34"/>
      <c r="FE121" s="34"/>
      <c r="FF121" s="34"/>
      <c r="FG121" s="34"/>
    </row>
    <row r="122" spans="1:166" ht="42" x14ac:dyDescent="0.65">
      <c r="C122" s="39"/>
      <c r="D122" s="39"/>
      <c r="E122" s="39"/>
      <c r="F122" s="39"/>
      <c r="G122" s="39"/>
      <c r="H122" s="39"/>
      <c r="I122" s="39"/>
      <c r="J122" s="39"/>
      <c r="K122" s="39"/>
      <c r="L122" s="39"/>
      <c r="M122" s="39"/>
      <c r="N122" s="39"/>
      <c r="O122" s="39"/>
      <c r="P122" s="39"/>
      <c r="Q122" s="39"/>
      <c r="R122" s="39"/>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c r="CW122" s="41"/>
      <c r="CX122" s="41"/>
      <c r="CY122" s="41"/>
      <c r="CZ122" s="41"/>
      <c r="DA122" s="41"/>
      <c r="DB122" s="41"/>
      <c r="DC122" s="41"/>
      <c r="DD122" s="41"/>
      <c r="DE122" s="41"/>
      <c r="DF122" s="41"/>
      <c r="DG122" s="41"/>
      <c r="DH122" s="41"/>
      <c r="DI122" s="41"/>
      <c r="DJ122" s="41"/>
      <c r="DK122" s="41"/>
      <c r="DL122" s="41"/>
      <c r="DM122" s="41"/>
      <c r="DN122" s="41"/>
      <c r="DO122" s="41"/>
      <c r="DP122" s="41"/>
      <c r="DQ122" s="41"/>
      <c r="DR122" s="41"/>
      <c r="DS122" s="41"/>
      <c r="DT122" s="41"/>
      <c r="DU122" s="41"/>
      <c r="DV122" s="41"/>
      <c r="DW122" s="41"/>
      <c r="DX122" s="41"/>
      <c r="DY122" s="41"/>
      <c r="DZ122" s="41"/>
      <c r="EA122" s="41"/>
      <c r="EB122" s="41"/>
      <c r="EC122" s="41"/>
      <c r="ED122" s="41"/>
      <c r="EE122" s="41"/>
      <c r="EF122" s="41"/>
      <c r="EG122" s="42"/>
      <c r="EH122" s="42"/>
      <c r="EI122" s="42"/>
      <c r="EJ122" s="42"/>
      <c r="EK122" s="42"/>
      <c r="EL122" s="42"/>
      <c r="EM122" s="42"/>
      <c r="EN122" s="42"/>
      <c r="EO122" s="42"/>
      <c r="EP122" s="42"/>
      <c r="EQ122" s="42"/>
      <c r="ER122" s="42"/>
      <c r="ES122" s="42"/>
      <c r="ET122" s="42"/>
      <c r="EU122" s="42"/>
      <c r="EV122" s="42"/>
      <c r="EW122" s="42"/>
      <c r="EX122" s="39"/>
      <c r="EY122" s="39"/>
      <c r="EZ122" s="39"/>
      <c r="FA122" s="39"/>
      <c r="FB122" s="29"/>
      <c r="FC122" s="26"/>
      <c r="FD122" s="26"/>
      <c r="FE122" s="26"/>
    </row>
    <row r="123" spans="1:166" ht="42" x14ac:dyDescent="0.65">
      <c r="C123" s="39"/>
      <c r="D123" s="39"/>
      <c r="E123" s="39"/>
      <c r="F123" s="39"/>
      <c r="G123" s="39"/>
      <c r="H123" s="39"/>
      <c r="I123" s="39"/>
      <c r="J123" s="39"/>
      <c r="K123" s="39"/>
      <c r="L123" s="39"/>
      <c r="M123" s="39"/>
      <c r="N123" s="39"/>
      <c r="O123" s="39"/>
      <c r="P123" s="39"/>
      <c r="Q123" s="39"/>
      <c r="R123" s="39"/>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c r="CW123" s="41"/>
      <c r="CX123" s="41"/>
      <c r="CY123" s="41"/>
      <c r="CZ123" s="41"/>
      <c r="DA123" s="41"/>
      <c r="DB123" s="41"/>
      <c r="DC123" s="41"/>
      <c r="DD123" s="41"/>
      <c r="DE123" s="41"/>
      <c r="DF123" s="41"/>
      <c r="DG123" s="41"/>
      <c r="DH123" s="41"/>
      <c r="DI123" s="41"/>
      <c r="DJ123" s="41"/>
      <c r="DK123" s="41"/>
      <c r="DL123" s="41"/>
      <c r="DM123" s="41"/>
      <c r="DN123" s="41"/>
      <c r="DO123" s="41"/>
      <c r="DP123" s="41"/>
      <c r="DQ123" s="41"/>
      <c r="DR123" s="41"/>
      <c r="DS123" s="41"/>
      <c r="DT123" s="41"/>
      <c r="DU123" s="41"/>
      <c r="DV123" s="41"/>
      <c r="DW123" s="41"/>
      <c r="DX123" s="41"/>
      <c r="DY123" s="41"/>
      <c r="DZ123" s="41"/>
      <c r="EA123" s="41"/>
      <c r="EB123" s="41"/>
      <c r="EC123" s="41"/>
      <c r="ED123" s="41"/>
      <c r="EE123" s="41"/>
      <c r="EF123" s="41"/>
      <c r="EG123" s="42"/>
      <c r="EH123" s="42"/>
      <c r="EI123" s="42"/>
      <c r="EJ123" s="42"/>
      <c r="EK123" s="42"/>
      <c r="EL123" s="42"/>
      <c r="EM123" s="42"/>
      <c r="EN123" s="42"/>
      <c r="EO123" s="42"/>
      <c r="EP123" s="42"/>
      <c r="EQ123" s="42"/>
      <c r="ER123" s="42"/>
      <c r="ES123" s="42"/>
      <c r="ET123" s="42"/>
      <c r="EU123" s="42"/>
      <c r="EV123" s="42"/>
      <c r="EW123" s="42"/>
      <c r="EX123" s="39"/>
      <c r="EY123" s="39"/>
      <c r="EZ123" s="39"/>
      <c r="FA123" s="39"/>
      <c r="FB123" s="26"/>
      <c r="FC123" s="26"/>
      <c r="FD123" s="26"/>
      <c r="FE123" s="26"/>
    </row>
    <row r="124" spans="1:166" ht="42" x14ac:dyDescent="0.65">
      <c r="E124" s="1"/>
      <c r="F124" s="1"/>
      <c r="G124" s="1"/>
      <c r="H124" s="1"/>
      <c r="I124" s="26"/>
      <c r="J124" s="26"/>
      <c r="K124" s="26"/>
      <c r="L124" s="26"/>
      <c r="M124" s="26"/>
      <c r="N124" s="26"/>
      <c r="O124" s="26"/>
      <c r="P124" s="26"/>
      <c r="Q124" s="26"/>
      <c r="R124" s="26"/>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27"/>
      <c r="DM124" s="27"/>
      <c r="DN124" s="27"/>
      <c r="DO124" s="27"/>
      <c r="DP124" s="27"/>
      <c r="DQ124" s="27"/>
      <c r="DR124" s="27"/>
      <c r="DS124" s="27"/>
      <c r="DT124" s="27"/>
      <c r="DU124" s="27"/>
      <c r="DV124" s="27"/>
      <c r="DW124" s="27"/>
      <c r="DX124" s="27"/>
      <c r="DY124" s="27"/>
      <c r="DZ124" s="27"/>
      <c r="EA124" s="27"/>
      <c r="EB124" s="27"/>
      <c r="EC124" s="27"/>
      <c r="ED124" s="27"/>
      <c r="EE124" s="27"/>
      <c r="EF124" s="27"/>
      <c r="EG124" s="28"/>
      <c r="EH124" s="28"/>
      <c r="EI124" s="28"/>
      <c r="EJ124" s="28"/>
      <c r="EK124" s="28"/>
      <c r="EL124" s="28"/>
      <c r="EM124" s="28"/>
      <c r="EN124" s="28"/>
      <c r="EO124" s="28"/>
      <c r="EP124" s="28"/>
      <c r="EQ124" s="28"/>
      <c r="ER124" s="28"/>
      <c r="ES124" s="28"/>
      <c r="ET124" s="28"/>
      <c r="EU124" s="28"/>
      <c r="EV124" s="28"/>
      <c r="EW124" s="28"/>
      <c r="EX124" s="26"/>
      <c r="EY124" s="26"/>
      <c r="EZ124" s="26"/>
      <c r="FA124" s="26"/>
      <c r="FB124" s="26"/>
      <c r="FC124" s="26"/>
      <c r="FD124" s="26"/>
      <c r="FE124" s="26"/>
    </row>
    <row r="125" spans="1:166" ht="42" x14ac:dyDescent="0.65">
      <c r="E125" s="1"/>
      <c r="F125" s="1"/>
      <c r="G125" s="1"/>
      <c r="H125" s="1"/>
      <c r="I125" s="26"/>
      <c r="J125" s="26"/>
      <c r="K125" s="26"/>
      <c r="L125" s="26"/>
      <c r="M125" s="26"/>
      <c r="N125" s="26"/>
      <c r="O125" s="26"/>
      <c r="P125" s="26"/>
      <c r="Q125" s="26"/>
      <c r="R125" s="26"/>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27"/>
      <c r="DY125" s="27"/>
      <c r="DZ125" s="27"/>
      <c r="EA125" s="27"/>
      <c r="EB125" s="27"/>
      <c r="EC125" s="27"/>
      <c r="ED125" s="27"/>
      <c r="EE125" s="27"/>
      <c r="EF125" s="27"/>
      <c r="EG125" s="28"/>
      <c r="EH125" s="28"/>
      <c r="EI125" s="28"/>
      <c r="EJ125" s="28"/>
      <c r="EK125" s="28"/>
      <c r="EL125" s="28"/>
      <c r="EM125" s="28"/>
      <c r="EN125" s="28"/>
      <c r="EO125" s="28"/>
      <c r="EP125" s="28"/>
      <c r="EQ125" s="28"/>
      <c r="ER125" s="28"/>
      <c r="ES125" s="28"/>
      <c r="ET125" s="28"/>
      <c r="EU125" s="28"/>
      <c r="EV125" s="28"/>
      <c r="EW125" s="28"/>
      <c r="EX125" s="26"/>
      <c r="EY125" s="26"/>
      <c r="EZ125" s="26"/>
      <c r="FA125" s="26"/>
      <c r="FB125" s="26"/>
      <c r="FC125" s="26"/>
      <c r="FD125" s="26"/>
      <c r="FE125" s="26"/>
    </row>
    <row r="126" spans="1:166" ht="42" x14ac:dyDescent="0.65">
      <c r="E126" s="1"/>
      <c r="F126" s="1"/>
      <c r="G126" s="1"/>
      <c r="H126" s="1"/>
      <c r="I126" s="26"/>
      <c r="J126" s="26"/>
      <c r="K126" s="26"/>
      <c r="L126" s="26"/>
      <c r="M126" s="26"/>
      <c r="N126" s="26"/>
      <c r="O126" s="26"/>
      <c r="P126" s="26"/>
      <c r="Q126" s="26"/>
      <c r="R126" s="26"/>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27"/>
      <c r="DM126" s="27"/>
      <c r="DN126" s="27"/>
      <c r="DO126" s="27"/>
      <c r="DP126" s="27"/>
      <c r="DQ126" s="27"/>
      <c r="DR126" s="27"/>
      <c r="DS126" s="27"/>
      <c r="DT126" s="27"/>
      <c r="DU126" s="27"/>
      <c r="DV126" s="27"/>
      <c r="DW126" s="27"/>
      <c r="DX126" s="27"/>
      <c r="DY126" s="27"/>
      <c r="DZ126" s="27"/>
      <c r="EA126" s="27"/>
      <c r="EB126" s="27"/>
      <c r="EC126" s="27"/>
      <c r="ED126" s="27"/>
      <c r="EE126" s="27"/>
      <c r="EF126" s="27"/>
      <c r="EG126" s="28"/>
      <c r="EH126" s="28"/>
      <c r="EI126" s="28"/>
      <c r="EJ126" s="28"/>
      <c r="EK126" s="28"/>
      <c r="EL126" s="28"/>
      <c r="EM126" s="28"/>
      <c r="EN126" s="28"/>
      <c r="EO126" s="28"/>
      <c r="EP126" s="28"/>
      <c r="EQ126" s="28"/>
      <c r="ER126" s="28"/>
      <c r="ES126" s="28"/>
      <c r="ET126" s="28"/>
      <c r="EU126" s="28"/>
      <c r="EV126" s="28"/>
      <c r="EW126" s="28"/>
      <c r="EX126" s="26"/>
      <c r="EY126" s="26"/>
      <c r="EZ126" s="26"/>
      <c r="FA126" s="26"/>
      <c r="FB126" s="26"/>
      <c r="FC126" s="26"/>
      <c r="FD126" s="26"/>
      <c r="FE126" s="26"/>
    </row>
    <row r="127" spans="1:166" ht="42" x14ac:dyDescent="0.65">
      <c r="E127" s="1"/>
      <c r="F127" s="1"/>
      <c r="G127" s="1"/>
      <c r="H127" s="1"/>
      <c r="I127" s="26"/>
      <c r="J127" s="26"/>
      <c r="K127" s="26"/>
      <c r="L127" s="26"/>
      <c r="M127" s="26"/>
      <c r="N127" s="26"/>
      <c r="O127" s="26"/>
      <c r="P127" s="26"/>
      <c r="Q127" s="26"/>
      <c r="R127" s="26"/>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27"/>
      <c r="DM127" s="27"/>
      <c r="DN127" s="27"/>
      <c r="DO127" s="27"/>
      <c r="DP127" s="27"/>
      <c r="DQ127" s="27"/>
      <c r="DR127" s="27"/>
      <c r="DS127" s="27"/>
      <c r="DT127" s="27"/>
      <c r="DU127" s="27"/>
      <c r="DV127" s="27"/>
      <c r="DW127" s="27"/>
      <c r="DX127" s="27"/>
      <c r="DY127" s="27"/>
      <c r="DZ127" s="27"/>
      <c r="EA127" s="27"/>
      <c r="EB127" s="27"/>
      <c r="EC127" s="27"/>
      <c r="ED127" s="27"/>
      <c r="EE127" s="27"/>
      <c r="EF127" s="27"/>
      <c r="EG127" s="28"/>
      <c r="EH127" s="28"/>
      <c r="EI127" s="28"/>
      <c r="EJ127" s="28"/>
      <c r="EK127" s="28"/>
      <c r="EL127" s="28"/>
      <c r="EM127" s="28"/>
      <c r="EN127" s="28"/>
      <c r="EO127" s="28"/>
      <c r="EP127" s="28"/>
      <c r="EQ127" s="28"/>
      <c r="ER127" s="28"/>
      <c r="ES127" s="28"/>
      <c r="ET127" s="28"/>
      <c r="EU127" s="28"/>
      <c r="EV127" s="28"/>
      <c r="EW127" s="28"/>
      <c r="EX127" s="26"/>
      <c r="EY127" s="26"/>
      <c r="EZ127" s="26"/>
      <c r="FA127" s="26"/>
      <c r="FB127" s="26"/>
      <c r="FC127" s="26"/>
      <c r="FD127" s="26"/>
      <c r="FE127" s="26"/>
    </row>
    <row r="128" spans="1:166" ht="42" x14ac:dyDescent="0.65">
      <c r="E128" s="1"/>
      <c r="F128" s="1"/>
      <c r="G128" s="1"/>
      <c r="H128" s="1"/>
      <c r="I128" s="1"/>
      <c r="J128" s="1"/>
      <c r="K128" s="1"/>
      <c r="L128" s="1"/>
      <c r="M128" s="1"/>
      <c r="N128" s="1"/>
      <c r="O128" s="1"/>
      <c r="P128" s="1"/>
      <c r="Q128" s="1"/>
      <c r="R128" s="1"/>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5"/>
      <c r="DI128" s="15"/>
      <c r="DJ128" s="15"/>
      <c r="DK128" s="15"/>
      <c r="DL128" s="15"/>
      <c r="DM128" s="15"/>
      <c r="DN128" s="15"/>
      <c r="DO128" s="15"/>
      <c r="DP128" s="15"/>
      <c r="DQ128" s="15"/>
      <c r="DR128" s="15"/>
      <c r="DS128" s="15"/>
      <c r="DT128" s="15"/>
      <c r="DU128" s="15"/>
      <c r="DV128" s="15"/>
      <c r="DW128" s="15"/>
      <c r="DX128" s="15"/>
      <c r="DY128" s="15"/>
      <c r="DZ128" s="15"/>
      <c r="EA128" s="15"/>
      <c r="EB128" s="15"/>
      <c r="EC128" s="15"/>
      <c r="ED128" s="15"/>
      <c r="EE128" s="15"/>
      <c r="EF128" s="15"/>
      <c r="EG128" s="25"/>
      <c r="EH128" s="25"/>
      <c r="EI128" s="25"/>
      <c r="EJ128" s="25"/>
      <c r="EK128" s="25"/>
      <c r="EL128" s="25"/>
      <c r="EM128" s="25"/>
      <c r="EN128" s="25"/>
      <c r="EO128" s="25"/>
      <c r="EP128" s="25"/>
      <c r="EQ128" s="25"/>
      <c r="ER128" s="25"/>
      <c r="ES128" s="25"/>
      <c r="ET128" s="25"/>
      <c r="EU128" s="25"/>
      <c r="EV128" s="25"/>
      <c r="EW128" s="25"/>
      <c r="EX128" s="1"/>
      <c r="EY128" s="1"/>
      <c r="EZ128" s="1"/>
      <c r="FA128" s="1"/>
      <c r="FB128" s="1"/>
      <c r="FC128" s="1"/>
      <c r="FD128" s="1"/>
    </row>
    <row r="129" spans="19:153" ht="42" x14ac:dyDescent="0.65">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c r="EA129" s="11"/>
      <c r="EB129" s="11"/>
      <c r="EC129" s="11"/>
      <c r="ED129" s="11"/>
      <c r="EE129" s="11"/>
      <c r="EF129" s="11"/>
      <c r="EG129" s="14"/>
      <c r="EH129" s="14"/>
      <c r="EI129" s="14"/>
      <c r="EJ129" s="14"/>
      <c r="EK129" s="14"/>
      <c r="EL129" s="14"/>
      <c r="EM129" s="14"/>
      <c r="EN129" s="14"/>
      <c r="EO129" s="14"/>
      <c r="EP129" s="14"/>
      <c r="EQ129" s="14"/>
      <c r="ER129" s="14"/>
      <c r="ES129" s="14"/>
      <c r="ET129" s="14"/>
      <c r="EU129" s="14"/>
      <c r="EV129" s="14"/>
      <c r="EW129" s="14"/>
    </row>
    <row r="130" spans="19:153" ht="42" x14ac:dyDescent="0.65">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4"/>
      <c r="EH130" s="14"/>
      <c r="EI130" s="14"/>
      <c r="EJ130" s="14"/>
      <c r="EK130" s="14"/>
      <c r="EL130" s="14"/>
      <c r="EM130" s="14"/>
      <c r="EN130" s="14"/>
      <c r="EO130" s="14"/>
      <c r="EP130" s="14"/>
      <c r="EQ130" s="14"/>
      <c r="ER130" s="14"/>
      <c r="ES130" s="14"/>
      <c r="ET130" s="14"/>
      <c r="EU130" s="14"/>
      <c r="EV130" s="14"/>
      <c r="EW130" s="14"/>
    </row>
    <row r="131" spans="19:153" ht="42" x14ac:dyDescent="0.65">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4"/>
      <c r="EH131" s="14"/>
      <c r="EI131" s="14"/>
      <c r="EJ131" s="14"/>
      <c r="EK131" s="14"/>
      <c r="EL131" s="14"/>
      <c r="EM131" s="14"/>
      <c r="EN131" s="14"/>
      <c r="EO131" s="14"/>
      <c r="EP131" s="14"/>
      <c r="EQ131" s="14"/>
      <c r="ER131" s="14"/>
      <c r="ES131" s="14"/>
      <c r="ET131" s="14"/>
      <c r="EU131" s="14"/>
      <c r="EV131" s="14"/>
      <c r="EW131" s="14"/>
    </row>
    <row r="132" spans="19:153" ht="42" x14ac:dyDescent="0.65">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4"/>
      <c r="EH132" s="14"/>
      <c r="EI132" s="14"/>
      <c r="EJ132" s="14"/>
      <c r="EK132" s="14"/>
      <c r="EL132" s="14"/>
      <c r="EM132" s="14"/>
      <c r="EN132" s="14"/>
      <c r="EO132" s="14"/>
      <c r="EP132" s="14"/>
      <c r="EQ132" s="14"/>
      <c r="ER132" s="14"/>
      <c r="ES132" s="14"/>
      <c r="ET132" s="14"/>
      <c r="EU132" s="14"/>
      <c r="EV132" s="14"/>
      <c r="EW132" s="14"/>
    </row>
    <row r="133" spans="19:153" ht="42" x14ac:dyDescent="0.65">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4"/>
      <c r="EH133" s="14"/>
      <c r="EI133" s="14"/>
      <c r="EJ133" s="14"/>
      <c r="EK133" s="14"/>
      <c r="EL133" s="14"/>
      <c r="EM133" s="14"/>
      <c r="EN133" s="14"/>
      <c r="EO133" s="14"/>
      <c r="EP133" s="14"/>
      <c r="EQ133" s="14"/>
      <c r="ER133" s="14"/>
      <c r="ES133" s="14"/>
      <c r="ET133" s="14"/>
      <c r="EU133" s="14"/>
      <c r="EV133" s="14"/>
      <c r="EW133" s="14"/>
    </row>
    <row r="134" spans="19:153" ht="42" x14ac:dyDescent="0.65">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4"/>
      <c r="EH134" s="14"/>
      <c r="EI134" s="14"/>
      <c r="EJ134" s="14"/>
      <c r="EK134" s="14"/>
      <c r="EL134" s="14"/>
      <c r="EM134" s="14"/>
      <c r="EN134" s="14"/>
      <c r="EO134" s="14"/>
      <c r="EP134" s="14"/>
      <c r="EQ134" s="14"/>
      <c r="ER134" s="14"/>
      <c r="ES134" s="14"/>
      <c r="ET134" s="14"/>
      <c r="EU134" s="14"/>
      <c r="EV134" s="14"/>
      <c r="EW134" s="14"/>
    </row>
    <row r="135" spans="19:153" ht="42" x14ac:dyDescent="0.65">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4"/>
      <c r="EH135" s="14"/>
      <c r="EI135" s="14"/>
      <c r="EJ135" s="14"/>
      <c r="EK135" s="14"/>
      <c r="EL135" s="14"/>
      <c r="EM135" s="14"/>
      <c r="EN135" s="14"/>
      <c r="EO135" s="14"/>
      <c r="EP135" s="14"/>
      <c r="EQ135" s="14"/>
      <c r="ER135" s="14"/>
      <c r="ES135" s="14"/>
      <c r="ET135" s="14"/>
      <c r="EU135" s="14"/>
      <c r="EV135" s="14"/>
      <c r="EW135" s="14"/>
    </row>
    <row r="136" spans="19:153" ht="42" x14ac:dyDescent="0.65">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4"/>
      <c r="EH136" s="14"/>
      <c r="EI136" s="14"/>
      <c r="EJ136" s="14"/>
      <c r="EK136" s="14"/>
      <c r="EL136" s="14"/>
      <c r="EM136" s="14"/>
      <c r="EN136" s="14"/>
      <c r="EO136" s="14"/>
      <c r="EP136" s="14"/>
      <c r="EQ136" s="14"/>
      <c r="ER136" s="14"/>
      <c r="ES136" s="14"/>
      <c r="ET136" s="14"/>
      <c r="EU136" s="14"/>
      <c r="EV136" s="14"/>
      <c r="EW136" s="14"/>
    </row>
    <row r="137" spans="19:153" ht="42" x14ac:dyDescent="0.65">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4"/>
      <c r="EH137" s="14"/>
      <c r="EI137" s="14"/>
      <c r="EJ137" s="14"/>
      <c r="EK137" s="14"/>
      <c r="EL137" s="14"/>
      <c r="EM137" s="14"/>
      <c r="EN137" s="14"/>
      <c r="EO137" s="14"/>
      <c r="EP137" s="14"/>
      <c r="EQ137" s="14"/>
      <c r="ER137" s="14"/>
      <c r="ES137" s="14"/>
      <c r="ET137" s="14"/>
      <c r="EU137" s="14"/>
      <c r="EV137" s="14"/>
      <c r="EW137" s="14"/>
    </row>
    <row r="138" spans="19:153" ht="42" x14ac:dyDescent="0.65">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4"/>
      <c r="EH138" s="14"/>
      <c r="EI138" s="14"/>
      <c r="EJ138" s="14"/>
      <c r="EK138" s="14"/>
      <c r="EL138" s="14"/>
      <c r="EM138" s="14"/>
      <c r="EN138" s="14"/>
      <c r="EO138" s="14"/>
      <c r="EP138" s="14"/>
      <c r="EQ138" s="14"/>
      <c r="ER138" s="14"/>
      <c r="ES138" s="14"/>
      <c r="ET138" s="14"/>
      <c r="EU138" s="14"/>
      <c r="EV138" s="14"/>
      <c r="EW138" s="14"/>
    </row>
    <row r="139" spans="19:153" ht="42" x14ac:dyDescent="0.65">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4"/>
      <c r="EH139" s="14"/>
      <c r="EI139" s="14"/>
      <c r="EJ139" s="14"/>
      <c r="EK139" s="14"/>
      <c r="EL139" s="14"/>
      <c r="EM139" s="14"/>
      <c r="EN139" s="14"/>
      <c r="EO139" s="14"/>
      <c r="EP139" s="14"/>
      <c r="EQ139" s="14"/>
      <c r="ER139" s="14"/>
      <c r="ES139" s="14"/>
      <c r="ET139" s="14"/>
      <c r="EU139" s="14"/>
      <c r="EV139" s="14"/>
      <c r="EW139" s="14"/>
    </row>
    <row r="140" spans="19:153" ht="42" x14ac:dyDescent="0.65">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4"/>
      <c r="EH140" s="14"/>
      <c r="EI140" s="14"/>
      <c r="EJ140" s="14"/>
      <c r="EK140" s="14"/>
      <c r="EL140" s="14"/>
      <c r="EM140" s="14"/>
      <c r="EN140" s="14"/>
      <c r="EO140" s="14"/>
      <c r="EP140" s="14"/>
      <c r="EQ140" s="14"/>
      <c r="ER140" s="14"/>
      <c r="ES140" s="14"/>
      <c r="ET140" s="14"/>
      <c r="EU140" s="14"/>
      <c r="EV140" s="14"/>
      <c r="EW140" s="14"/>
    </row>
    <row r="141" spans="19:153" ht="42" x14ac:dyDescent="0.65">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4"/>
      <c r="EH141" s="14"/>
      <c r="EI141" s="14"/>
      <c r="EJ141" s="14"/>
      <c r="EK141" s="14"/>
      <c r="EL141" s="14"/>
      <c r="EM141" s="14"/>
      <c r="EN141" s="14"/>
      <c r="EO141" s="14"/>
      <c r="EP141" s="14"/>
      <c r="EQ141" s="14"/>
      <c r="ER141" s="14"/>
      <c r="ES141" s="14"/>
      <c r="ET141" s="14"/>
      <c r="EU141" s="14"/>
      <c r="EV141" s="14"/>
      <c r="EW141" s="14"/>
    </row>
    <row r="142" spans="19:153" ht="42" x14ac:dyDescent="0.65">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4"/>
      <c r="EH142" s="14"/>
      <c r="EI142" s="14"/>
      <c r="EJ142" s="14"/>
      <c r="EK142" s="14"/>
      <c r="EL142" s="14"/>
      <c r="EM142" s="14"/>
      <c r="EN142" s="14"/>
      <c r="EO142" s="14"/>
      <c r="EP142" s="14"/>
      <c r="EQ142" s="14"/>
      <c r="ER142" s="14"/>
      <c r="ES142" s="14"/>
      <c r="ET142" s="14"/>
      <c r="EU142" s="14"/>
      <c r="EV142" s="14"/>
      <c r="EW142" s="14"/>
    </row>
    <row r="143" spans="19:153" ht="42" x14ac:dyDescent="0.65">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4"/>
      <c r="EH143" s="14"/>
      <c r="EI143" s="14"/>
      <c r="EJ143" s="14"/>
      <c r="EK143" s="14"/>
      <c r="EL143" s="14"/>
      <c r="EM143" s="14"/>
      <c r="EN143" s="14"/>
      <c r="EO143" s="14"/>
      <c r="EP143" s="14"/>
      <c r="EQ143" s="14"/>
      <c r="ER143" s="14"/>
      <c r="ES143" s="14"/>
      <c r="ET143" s="14"/>
      <c r="EU143" s="14"/>
      <c r="EV143" s="14"/>
      <c r="EW143" s="14"/>
    </row>
    <row r="144" spans="19:153" ht="42" x14ac:dyDescent="0.65">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4"/>
      <c r="EH144" s="14"/>
      <c r="EI144" s="14"/>
      <c r="EJ144" s="14"/>
      <c r="EK144" s="14"/>
      <c r="EL144" s="14"/>
      <c r="EM144" s="14"/>
      <c r="EN144" s="14"/>
      <c r="EO144" s="14"/>
      <c r="EP144" s="14"/>
      <c r="EQ144" s="14"/>
      <c r="ER144" s="14"/>
      <c r="ES144" s="14"/>
      <c r="ET144" s="14"/>
      <c r="EU144" s="14"/>
      <c r="EV144" s="14"/>
      <c r="EW144" s="14"/>
    </row>
    <row r="145" spans="19:153" ht="42" x14ac:dyDescent="0.65">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4"/>
      <c r="EH145" s="14"/>
      <c r="EI145" s="14"/>
      <c r="EJ145" s="14"/>
      <c r="EK145" s="14"/>
      <c r="EL145" s="14"/>
      <c r="EM145" s="14"/>
      <c r="EN145" s="14"/>
      <c r="EO145" s="14"/>
      <c r="EP145" s="14"/>
      <c r="EQ145" s="14"/>
      <c r="ER145" s="14"/>
      <c r="ES145" s="14"/>
      <c r="ET145" s="14"/>
      <c r="EU145" s="14"/>
      <c r="EV145" s="14"/>
      <c r="EW145" s="14"/>
    </row>
    <row r="146" spans="19:153" ht="42" x14ac:dyDescent="0.65">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4"/>
      <c r="EH146" s="14"/>
      <c r="EI146" s="14"/>
      <c r="EJ146" s="14"/>
      <c r="EK146" s="14"/>
      <c r="EL146" s="14"/>
      <c r="EM146" s="14"/>
      <c r="EN146" s="14"/>
      <c r="EO146" s="14"/>
      <c r="EP146" s="14"/>
      <c r="EQ146" s="14"/>
      <c r="ER146" s="14"/>
      <c r="ES146" s="14"/>
      <c r="ET146" s="14"/>
      <c r="EU146" s="14"/>
      <c r="EV146" s="14"/>
      <c r="EW146" s="14"/>
    </row>
    <row r="147" spans="19:153" ht="42" x14ac:dyDescent="0.65">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4"/>
      <c r="EH147" s="14"/>
      <c r="EI147" s="14"/>
      <c r="EJ147" s="14"/>
      <c r="EK147" s="14"/>
      <c r="EL147" s="14"/>
      <c r="EM147" s="14"/>
      <c r="EN147" s="14"/>
      <c r="EO147" s="14"/>
      <c r="EP147" s="14"/>
      <c r="EQ147" s="14"/>
      <c r="ER147" s="14"/>
      <c r="ES147" s="14"/>
      <c r="ET147" s="14"/>
      <c r="EU147" s="14"/>
      <c r="EV147" s="14"/>
      <c r="EW147" s="14"/>
    </row>
    <row r="148" spans="19:153" ht="42" x14ac:dyDescent="0.65">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4"/>
      <c r="EH148" s="14"/>
      <c r="EI148" s="14"/>
      <c r="EJ148" s="14"/>
      <c r="EK148" s="14"/>
      <c r="EL148" s="14"/>
      <c r="EM148" s="14"/>
      <c r="EN148" s="14"/>
      <c r="EO148" s="14"/>
      <c r="EP148" s="14"/>
      <c r="EQ148" s="14"/>
      <c r="ER148" s="14"/>
      <c r="ES148" s="14"/>
      <c r="ET148" s="14"/>
      <c r="EU148" s="14"/>
      <c r="EV148" s="14"/>
      <c r="EW148" s="14"/>
    </row>
    <row r="149" spans="19:153" ht="42" x14ac:dyDescent="0.65">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4"/>
      <c r="EH149" s="14"/>
      <c r="EI149" s="14"/>
      <c r="EJ149" s="14"/>
      <c r="EK149" s="14"/>
      <c r="EL149" s="14"/>
      <c r="EM149" s="14"/>
      <c r="EN149" s="14"/>
      <c r="EO149" s="14"/>
      <c r="EP149" s="14"/>
      <c r="EQ149" s="14"/>
      <c r="ER149" s="14"/>
      <c r="ES149" s="14"/>
      <c r="ET149" s="14"/>
      <c r="EU149" s="14"/>
      <c r="EV149" s="14"/>
      <c r="EW149" s="14"/>
    </row>
    <row r="150" spans="19:153" ht="42" x14ac:dyDescent="0.65">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4"/>
      <c r="EH150" s="14"/>
      <c r="EI150" s="14"/>
      <c r="EJ150" s="14"/>
      <c r="EK150" s="14"/>
      <c r="EL150" s="14"/>
      <c r="EM150" s="14"/>
      <c r="EN150" s="14"/>
      <c r="EO150" s="14"/>
      <c r="EP150" s="14"/>
      <c r="EQ150" s="14"/>
      <c r="ER150" s="14"/>
      <c r="ES150" s="14"/>
      <c r="ET150" s="14"/>
      <c r="EU150" s="14"/>
      <c r="EV150" s="14"/>
      <c r="EW150" s="14"/>
    </row>
    <row r="151" spans="19:153" ht="42" x14ac:dyDescent="0.65">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4"/>
      <c r="EH151" s="14"/>
      <c r="EI151" s="14"/>
      <c r="EJ151" s="14"/>
      <c r="EK151" s="14"/>
      <c r="EL151" s="14"/>
      <c r="EM151" s="14"/>
      <c r="EN151" s="14"/>
      <c r="EO151" s="14"/>
      <c r="EP151" s="14"/>
      <c r="EQ151" s="14"/>
      <c r="ER151" s="14"/>
      <c r="ES151" s="14"/>
      <c r="ET151" s="14"/>
      <c r="EU151" s="14"/>
      <c r="EV151" s="14"/>
      <c r="EW151" s="14"/>
    </row>
    <row r="152" spans="19:153" ht="42" x14ac:dyDescent="0.65">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4"/>
      <c r="EH152" s="14"/>
      <c r="EI152" s="14"/>
      <c r="EJ152" s="14"/>
      <c r="EK152" s="14"/>
      <c r="EL152" s="14"/>
      <c r="EM152" s="14"/>
      <c r="EN152" s="14"/>
      <c r="EO152" s="14"/>
      <c r="EP152" s="14"/>
      <c r="EQ152" s="14"/>
      <c r="ER152" s="14"/>
      <c r="ES152" s="14"/>
      <c r="ET152" s="14"/>
      <c r="EU152" s="14"/>
      <c r="EV152" s="14"/>
      <c r="EW152" s="14"/>
    </row>
    <row r="153" spans="19:153" ht="42" x14ac:dyDescent="0.65">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4"/>
      <c r="EH153" s="14"/>
      <c r="EI153" s="14"/>
      <c r="EJ153" s="14"/>
      <c r="EK153" s="14"/>
      <c r="EL153" s="14"/>
      <c r="EM153" s="14"/>
      <c r="EN153" s="14"/>
      <c r="EO153" s="14"/>
      <c r="EP153" s="14"/>
      <c r="EQ153" s="14"/>
      <c r="ER153" s="14"/>
      <c r="ES153" s="14"/>
      <c r="ET153" s="14"/>
      <c r="EU153" s="14"/>
      <c r="EV153" s="14"/>
      <c r="EW153" s="14"/>
    </row>
    <row r="154" spans="19:153" ht="42" x14ac:dyDescent="0.65">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4"/>
      <c r="EH154" s="14"/>
      <c r="EI154" s="14"/>
      <c r="EJ154" s="14"/>
      <c r="EK154" s="14"/>
      <c r="EL154" s="14"/>
      <c r="EM154" s="14"/>
      <c r="EN154" s="14"/>
      <c r="EO154" s="14"/>
      <c r="EP154" s="14"/>
      <c r="EQ154" s="14"/>
      <c r="ER154" s="14"/>
      <c r="ES154" s="14"/>
      <c r="ET154" s="14"/>
      <c r="EU154" s="14"/>
      <c r="EV154" s="14"/>
      <c r="EW154" s="14"/>
    </row>
    <row r="155" spans="19:153" ht="42" x14ac:dyDescent="0.65">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4"/>
      <c r="EH155" s="14"/>
      <c r="EI155" s="14"/>
      <c r="EJ155" s="14"/>
      <c r="EK155" s="14"/>
      <c r="EL155" s="14"/>
      <c r="EM155" s="14"/>
      <c r="EN155" s="14"/>
      <c r="EO155" s="14"/>
      <c r="EP155" s="14"/>
      <c r="EQ155" s="14"/>
      <c r="ER155" s="14"/>
      <c r="ES155" s="14"/>
      <c r="ET155" s="14"/>
      <c r="EU155" s="14"/>
      <c r="EV155" s="14"/>
      <c r="EW155" s="14"/>
    </row>
    <row r="156" spans="19:153" ht="42" x14ac:dyDescent="0.65">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4"/>
      <c r="EH156" s="14"/>
      <c r="EI156" s="14"/>
      <c r="EJ156" s="14"/>
      <c r="EK156" s="14"/>
      <c r="EL156" s="14"/>
      <c r="EM156" s="14"/>
      <c r="EN156" s="14"/>
      <c r="EO156" s="14"/>
      <c r="EP156" s="14"/>
      <c r="EQ156" s="14"/>
      <c r="ER156" s="14"/>
      <c r="ES156" s="14"/>
      <c r="ET156" s="14"/>
      <c r="EU156" s="14"/>
      <c r="EV156" s="14"/>
      <c r="EW156" s="14"/>
    </row>
    <row r="157" spans="19:153" ht="42" x14ac:dyDescent="0.65">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4"/>
      <c r="EH157" s="14"/>
      <c r="EI157" s="14"/>
      <c r="EJ157" s="14"/>
      <c r="EK157" s="14"/>
      <c r="EL157" s="14"/>
      <c r="EM157" s="14"/>
      <c r="EN157" s="14"/>
      <c r="EO157" s="14"/>
      <c r="EP157" s="14"/>
      <c r="EQ157" s="14"/>
      <c r="ER157" s="14"/>
      <c r="ES157" s="14"/>
      <c r="ET157" s="14"/>
      <c r="EU157" s="14"/>
      <c r="EV157" s="14"/>
      <c r="EW157" s="14"/>
    </row>
    <row r="158" spans="19:153" ht="42" x14ac:dyDescent="0.65">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4"/>
      <c r="EH158" s="14"/>
      <c r="EI158" s="14"/>
      <c r="EJ158" s="14"/>
      <c r="EK158" s="14"/>
      <c r="EL158" s="14"/>
      <c r="EM158" s="14"/>
      <c r="EN158" s="14"/>
      <c r="EO158" s="14"/>
      <c r="EP158" s="14"/>
      <c r="EQ158" s="14"/>
      <c r="ER158" s="14"/>
      <c r="ES158" s="14"/>
      <c r="ET158" s="14"/>
      <c r="EU158" s="14"/>
      <c r="EV158" s="14"/>
      <c r="EW158" s="14"/>
    </row>
    <row r="159" spans="19:153" ht="42" x14ac:dyDescent="0.65">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4"/>
      <c r="EH159" s="14"/>
      <c r="EI159" s="14"/>
      <c r="EJ159" s="14"/>
      <c r="EK159" s="14"/>
      <c r="EL159" s="14"/>
      <c r="EM159" s="14"/>
      <c r="EN159" s="14"/>
      <c r="EO159" s="14"/>
      <c r="EP159" s="14"/>
      <c r="EQ159" s="14"/>
      <c r="ER159" s="14"/>
      <c r="ES159" s="14"/>
      <c r="ET159" s="14"/>
      <c r="EU159" s="14"/>
      <c r="EV159" s="14"/>
      <c r="EW159" s="14"/>
    </row>
    <row r="160" spans="19:153" ht="42" x14ac:dyDescent="0.65">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4"/>
      <c r="EH160" s="14"/>
      <c r="EI160" s="14"/>
      <c r="EJ160" s="14"/>
      <c r="EK160" s="14"/>
      <c r="EL160" s="14"/>
      <c r="EM160" s="14"/>
      <c r="EN160" s="14"/>
      <c r="EO160" s="14"/>
      <c r="EP160" s="14"/>
      <c r="EQ160" s="14"/>
      <c r="ER160" s="14"/>
      <c r="ES160" s="14"/>
      <c r="ET160" s="14"/>
      <c r="EU160" s="14"/>
      <c r="EV160" s="14"/>
      <c r="EW160" s="14"/>
    </row>
    <row r="161" spans="19:153" ht="42" x14ac:dyDescent="0.65">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4"/>
      <c r="EH161" s="14"/>
      <c r="EI161" s="14"/>
      <c r="EJ161" s="14"/>
      <c r="EK161" s="14"/>
      <c r="EL161" s="14"/>
      <c r="EM161" s="14"/>
      <c r="EN161" s="14"/>
      <c r="EO161" s="14"/>
      <c r="EP161" s="14"/>
      <c r="EQ161" s="14"/>
      <c r="ER161" s="14"/>
      <c r="ES161" s="14"/>
      <c r="ET161" s="14"/>
      <c r="EU161" s="14"/>
      <c r="EV161" s="14"/>
      <c r="EW161" s="14"/>
    </row>
    <row r="162" spans="19:153" ht="42" x14ac:dyDescent="0.65">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4"/>
      <c r="EH162" s="14"/>
      <c r="EI162" s="14"/>
      <c r="EJ162" s="14"/>
      <c r="EK162" s="14"/>
      <c r="EL162" s="14"/>
      <c r="EM162" s="14"/>
      <c r="EN162" s="14"/>
      <c r="EO162" s="14"/>
      <c r="EP162" s="14"/>
      <c r="EQ162" s="14"/>
      <c r="ER162" s="14"/>
      <c r="ES162" s="14"/>
      <c r="ET162" s="14"/>
      <c r="EU162" s="14"/>
      <c r="EV162" s="14"/>
      <c r="EW162" s="14"/>
    </row>
    <row r="163" spans="19:153" ht="42" x14ac:dyDescent="0.65">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4"/>
      <c r="EH163" s="14"/>
      <c r="EI163" s="14"/>
      <c r="EJ163" s="14"/>
      <c r="EK163" s="14"/>
      <c r="EL163" s="14"/>
      <c r="EM163" s="14"/>
      <c r="EN163" s="14"/>
      <c r="EO163" s="14"/>
      <c r="EP163" s="14"/>
      <c r="EQ163" s="14"/>
      <c r="ER163" s="14"/>
      <c r="ES163" s="14"/>
      <c r="ET163" s="14"/>
      <c r="EU163" s="14"/>
      <c r="EV163" s="14"/>
      <c r="EW163" s="14"/>
    </row>
    <row r="164" spans="19:153" ht="42" x14ac:dyDescent="0.65">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4"/>
      <c r="EH164" s="14"/>
      <c r="EI164" s="14"/>
      <c r="EJ164" s="14"/>
      <c r="EK164" s="14"/>
      <c r="EL164" s="14"/>
      <c r="EM164" s="14"/>
      <c r="EN164" s="14"/>
      <c r="EO164" s="14"/>
      <c r="EP164" s="14"/>
      <c r="EQ164" s="14"/>
      <c r="ER164" s="14"/>
      <c r="ES164" s="14"/>
      <c r="ET164" s="14"/>
      <c r="EU164" s="14"/>
      <c r="EV164" s="14"/>
      <c r="EW164" s="14"/>
    </row>
    <row r="165" spans="19:153" ht="42" x14ac:dyDescent="0.65">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4"/>
      <c r="EH165" s="14"/>
      <c r="EI165" s="14"/>
      <c r="EJ165" s="14"/>
      <c r="EK165" s="14"/>
      <c r="EL165" s="14"/>
      <c r="EM165" s="14"/>
      <c r="EN165" s="14"/>
      <c r="EO165" s="14"/>
      <c r="EP165" s="14"/>
      <c r="EQ165" s="14"/>
      <c r="ER165" s="14"/>
      <c r="ES165" s="14"/>
      <c r="ET165" s="14"/>
      <c r="EU165" s="14"/>
      <c r="EV165" s="14"/>
      <c r="EW165" s="14"/>
    </row>
    <row r="166" spans="19:153" ht="42" x14ac:dyDescent="0.65">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4"/>
      <c r="EH166" s="14"/>
      <c r="EI166" s="14"/>
      <c r="EJ166" s="14"/>
      <c r="EK166" s="14"/>
      <c r="EL166" s="14"/>
      <c r="EM166" s="14"/>
      <c r="EN166" s="14"/>
      <c r="EO166" s="14"/>
      <c r="EP166" s="14"/>
      <c r="EQ166" s="14"/>
      <c r="ER166" s="14"/>
      <c r="ES166" s="14"/>
      <c r="ET166" s="14"/>
      <c r="EU166" s="14"/>
      <c r="EV166" s="14"/>
      <c r="EW166" s="14"/>
    </row>
    <row r="167" spans="19:153" ht="42" x14ac:dyDescent="0.65">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4"/>
      <c r="EH167" s="14"/>
      <c r="EI167" s="14"/>
      <c r="EJ167" s="14"/>
      <c r="EK167" s="14"/>
      <c r="EL167" s="14"/>
      <c r="EM167" s="14"/>
      <c r="EN167" s="14"/>
      <c r="EO167" s="14"/>
      <c r="EP167" s="14"/>
      <c r="EQ167" s="14"/>
      <c r="ER167" s="14"/>
      <c r="ES167" s="14"/>
      <c r="ET167" s="14"/>
      <c r="EU167" s="14"/>
      <c r="EV167" s="14"/>
      <c r="EW167" s="14"/>
    </row>
    <row r="168" spans="19:153" ht="42" x14ac:dyDescent="0.65">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4"/>
      <c r="EH168" s="14"/>
      <c r="EI168" s="14"/>
      <c r="EJ168" s="14"/>
      <c r="EK168" s="14"/>
      <c r="EL168" s="14"/>
      <c r="EM168" s="14"/>
      <c r="EN168" s="14"/>
      <c r="EO168" s="14"/>
      <c r="EP168" s="14"/>
      <c r="EQ168" s="14"/>
      <c r="ER168" s="14"/>
      <c r="ES168" s="14"/>
      <c r="ET168" s="14"/>
      <c r="EU168" s="14"/>
      <c r="EV168" s="14"/>
      <c r="EW168" s="14"/>
    </row>
    <row r="169" spans="19:153" ht="42" x14ac:dyDescent="0.65">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4"/>
      <c r="EH169" s="14"/>
      <c r="EI169" s="14"/>
      <c r="EJ169" s="14"/>
      <c r="EK169" s="14"/>
      <c r="EL169" s="14"/>
      <c r="EM169" s="14"/>
      <c r="EN169" s="14"/>
      <c r="EO169" s="14"/>
      <c r="EP169" s="14"/>
      <c r="EQ169" s="14"/>
      <c r="ER169" s="14"/>
      <c r="ES169" s="14"/>
      <c r="ET169" s="14"/>
      <c r="EU169" s="14"/>
      <c r="EV169" s="14"/>
      <c r="EW169" s="14"/>
    </row>
    <row r="170" spans="19:153" ht="42" x14ac:dyDescent="0.65">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4"/>
      <c r="EH170" s="14"/>
      <c r="EI170" s="14"/>
      <c r="EJ170" s="14"/>
      <c r="EK170" s="14"/>
      <c r="EL170" s="14"/>
      <c r="EM170" s="14"/>
      <c r="EN170" s="14"/>
      <c r="EO170" s="14"/>
      <c r="EP170" s="14"/>
      <c r="EQ170" s="14"/>
      <c r="ER170" s="14"/>
      <c r="ES170" s="14"/>
      <c r="ET170" s="14"/>
      <c r="EU170" s="14"/>
      <c r="EV170" s="14"/>
      <c r="EW170" s="14"/>
    </row>
    <row r="171" spans="19:153" ht="42" x14ac:dyDescent="0.65">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4"/>
      <c r="EH171" s="14"/>
      <c r="EI171" s="14"/>
      <c r="EJ171" s="14"/>
      <c r="EK171" s="14"/>
      <c r="EL171" s="14"/>
      <c r="EM171" s="14"/>
      <c r="EN171" s="14"/>
      <c r="EO171" s="14"/>
      <c r="EP171" s="14"/>
      <c r="EQ171" s="14"/>
      <c r="ER171" s="14"/>
      <c r="ES171" s="14"/>
      <c r="ET171" s="14"/>
      <c r="EU171" s="14"/>
      <c r="EV171" s="14"/>
      <c r="EW171" s="14"/>
    </row>
    <row r="172" spans="19:153" ht="42" x14ac:dyDescent="0.65">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4"/>
      <c r="EH172" s="14"/>
      <c r="EI172" s="14"/>
      <c r="EJ172" s="14"/>
      <c r="EK172" s="14"/>
      <c r="EL172" s="14"/>
      <c r="EM172" s="14"/>
      <c r="EN172" s="14"/>
      <c r="EO172" s="14"/>
      <c r="EP172" s="14"/>
      <c r="EQ172" s="14"/>
      <c r="ER172" s="14"/>
      <c r="ES172" s="14"/>
      <c r="ET172" s="14"/>
      <c r="EU172" s="14"/>
      <c r="EV172" s="14"/>
      <c r="EW172" s="14"/>
    </row>
    <row r="173" spans="19:153" ht="42" x14ac:dyDescent="0.65">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4"/>
      <c r="EH173" s="14"/>
      <c r="EI173" s="14"/>
      <c r="EJ173" s="14"/>
      <c r="EK173" s="14"/>
      <c r="EL173" s="14"/>
      <c r="EM173" s="14"/>
      <c r="EN173" s="14"/>
      <c r="EO173" s="14"/>
      <c r="EP173" s="14"/>
      <c r="EQ173" s="14"/>
      <c r="ER173" s="14"/>
      <c r="ES173" s="14"/>
      <c r="ET173" s="14"/>
      <c r="EU173" s="14"/>
      <c r="EV173" s="14"/>
      <c r="EW173" s="14"/>
    </row>
    <row r="174" spans="19:153" ht="42" x14ac:dyDescent="0.65">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4"/>
      <c r="EH174" s="14"/>
      <c r="EI174" s="14"/>
      <c r="EJ174" s="14"/>
      <c r="EK174" s="14"/>
      <c r="EL174" s="14"/>
      <c r="EM174" s="14"/>
      <c r="EN174" s="14"/>
      <c r="EO174" s="14"/>
      <c r="EP174" s="14"/>
      <c r="EQ174" s="14"/>
      <c r="ER174" s="14"/>
      <c r="ES174" s="14"/>
      <c r="ET174" s="14"/>
      <c r="EU174" s="14"/>
      <c r="EV174" s="14"/>
      <c r="EW174" s="14"/>
    </row>
    <row r="175" spans="19:153" ht="42" x14ac:dyDescent="0.65">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4"/>
      <c r="EH175" s="14"/>
      <c r="EI175" s="14"/>
      <c r="EJ175" s="14"/>
      <c r="EK175" s="14"/>
      <c r="EL175" s="14"/>
      <c r="EM175" s="14"/>
      <c r="EN175" s="14"/>
      <c r="EO175" s="14"/>
      <c r="EP175" s="14"/>
      <c r="EQ175" s="14"/>
      <c r="ER175" s="14"/>
      <c r="ES175" s="14"/>
      <c r="ET175" s="14"/>
      <c r="EU175" s="14"/>
      <c r="EV175" s="14"/>
      <c r="EW175" s="14"/>
    </row>
    <row r="176" spans="19:153" ht="42" x14ac:dyDescent="0.65">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4"/>
      <c r="EH176" s="14"/>
      <c r="EI176" s="14"/>
      <c r="EJ176" s="14"/>
      <c r="EK176" s="14"/>
      <c r="EL176" s="14"/>
      <c r="EM176" s="14"/>
      <c r="EN176" s="14"/>
      <c r="EO176" s="14"/>
      <c r="EP176" s="14"/>
      <c r="EQ176" s="14"/>
      <c r="ER176" s="14"/>
      <c r="ES176" s="14"/>
      <c r="ET176" s="14"/>
      <c r="EU176" s="14"/>
      <c r="EV176" s="14"/>
      <c r="EW176" s="14"/>
    </row>
    <row r="177" spans="19:153" ht="42" x14ac:dyDescent="0.65">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4"/>
      <c r="EH177" s="14"/>
      <c r="EI177" s="14"/>
      <c r="EJ177" s="14"/>
      <c r="EK177" s="14"/>
      <c r="EL177" s="14"/>
      <c r="EM177" s="14"/>
      <c r="EN177" s="14"/>
      <c r="EO177" s="14"/>
      <c r="EP177" s="14"/>
      <c r="EQ177" s="14"/>
      <c r="ER177" s="14"/>
      <c r="ES177" s="14"/>
      <c r="ET177" s="14"/>
      <c r="EU177" s="14"/>
      <c r="EV177" s="14"/>
      <c r="EW177" s="14"/>
    </row>
    <row r="178" spans="19:153" ht="42" x14ac:dyDescent="0.65">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4"/>
      <c r="EH178" s="14"/>
      <c r="EI178" s="14"/>
      <c r="EJ178" s="14"/>
      <c r="EK178" s="14"/>
      <c r="EL178" s="14"/>
      <c r="EM178" s="14"/>
      <c r="EN178" s="14"/>
      <c r="EO178" s="14"/>
      <c r="EP178" s="14"/>
      <c r="EQ178" s="14"/>
      <c r="ER178" s="14"/>
      <c r="ES178" s="14"/>
      <c r="ET178" s="14"/>
      <c r="EU178" s="14"/>
      <c r="EV178" s="14"/>
      <c r="EW178" s="14"/>
    </row>
    <row r="179" spans="19:153" ht="42" x14ac:dyDescent="0.65">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2"/>
      <c r="BL179" s="13"/>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2"/>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row>
    <row r="180" spans="19:153" ht="42" x14ac:dyDescent="0.65">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2"/>
      <c r="BL180" s="13"/>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2"/>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row>
    <row r="181" spans="19:153" ht="42" x14ac:dyDescent="0.65">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2"/>
      <c r="BL181" s="13"/>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2"/>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row>
    <row r="182" spans="19:153" ht="42" x14ac:dyDescent="0.65">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2"/>
      <c r="BL182" s="13"/>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2"/>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row>
  </sheetData>
  <mergeCells count="1">
    <mergeCell ref="AS23:AX24"/>
  </mergeCells>
  <printOptions horizontalCentered="1" verticalCentered="1"/>
  <pageMargins left="0" right="0" top="0" bottom="0" header="0" footer="0"/>
  <pageSetup paperSize="8" scale="3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92036-6ABE-4E97-9308-10DF1AC38FE3}">
  <dimension ref="A1:V23"/>
  <sheetViews>
    <sheetView view="pageBreakPreview" topLeftCell="E1" zoomScale="130" zoomScaleNormal="100" zoomScaleSheetLayoutView="130" workbookViewId="0">
      <selection activeCell="I6" sqref="I6"/>
    </sheetView>
  </sheetViews>
  <sheetFormatPr defaultRowHeight="15" x14ac:dyDescent="0.25"/>
  <cols>
    <col min="1" max="1" width="4.28515625" customWidth="1"/>
    <col min="2" max="2" width="17.5703125" customWidth="1"/>
    <col min="3" max="11" width="12.28515625" customWidth="1"/>
    <col min="19" max="19" width="9.85546875" customWidth="1"/>
    <col min="20" max="20" width="13.28515625" customWidth="1"/>
  </cols>
  <sheetData>
    <row r="1" spans="1:22" ht="33.6" customHeight="1" x14ac:dyDescent="0.25">
      <c r="A1" s="97" t="s">
        <v>8</v>
      </c>
      <c r="B1" s="98" t="s">
        <v>32</v>
      </c>
      <c r="C1" s="99" t="s">
        <v>9</v>
      </c>
      <c r="D1" s="99" t="s">
        <v>40</v>
      </c>
      <c r="E1" s="99" t="s">
        <v>10</v>
      </c>
      <c r="F1" s="99" t="s">
        <v>11</v>
      </c>
      <c r="G1" s="99" t="s">
        <v>27</v>
      </c>
      <c r="H1" s="99" t="s">
        <v>13</v>
      </c>
      <c r="I1" s="99" t="s">
        <v>35</v>
      </c>
      <c r="J1" s="104" t="s">
        <v>36</v>
      </c>
      <c r="K1" s="104" t="s">
        <v>5</v>
      </c>
      <c r="L1" s="105" t="s">
        <v>0</v>
      </c>
      <c r="M1" s="105" t="s">
        <v>6</v>
      </c>
      <c r="N1" s="105" t="s">
        <v>7</v>
      </c>
      <c r="O1" s="105" t="s">
        <v>29</v>
      </c>
      <c r="P1" s="105" t="s">
        <v>14</v>
      </c>
      <c r="Q1" s="105" t="s">
        <v>15</v>
      </c>
      <c r="R1" s="105" t="s">
        <v>37</v>
      </c>
      <c r="S1" s="105" t="s">
        <v>28</v>
      </c>
      <c r="T1" s="106" t="s">
        <v>3</v>
      </c>
      <c r="U1" s="105" t="s">
        <v>41</v>
      </c>
      <c r="V1" s="105" t="s">
        <v>42</v>
      </c>
    </row>
    <row r="2" spans="1:22" ht="16.5" x14ac:dyDescent="0.25">
      <c r="A2" s="100">
        <v>1</v>
      </c>
      <c r="B2" s="98" t="s">
        <v>4</v>
      </c>
      <c r="C2" s="98">
        <v>44562</v>
      </c>
      <c r="D2" s="98">
        <v>45107</v>
      </c>
      <c r="E2" s="98">
        <v>44925</v>
      </c>
      <c r="F2" s="98">
        <v>45229</v>
      </c>
      <c r="G2" s="101">
        <v>0.34812625000000003</v>
      </c>
      <c r="H2" s="102">
        <f t="shared" ref="H2:H11" si="0">1-G2</f>
        <v>0.65187375000000003</v>
      </c>
      <c r="I2" s="101">
        <v>0.24237500000000001</v>
      </c>
      <c r="J2" s="107">
        <f>1-I2</f>
        <v>0.75762499999999999</v>
      </c>
      <c r="K2" s="108">
        <f>Home!N14*HO</f>
        <v>44835</v>
      </c>
      <c r="L2" s="109">
        <f>D2*HO-C2*HO</f>
        <v>545</v>
      </c>
      <c r="M2" s="109">
        <f>IF(AND(K2&gt;=C2,K2&lt;=D2),K2-C2,IF(K2&gt;D2,L2,0))*HO</f>
        <v>273</v>
      </c>
      <c r="N2" s="109">
        <f>L2*HO-M2*HO</f>
        <v>272</v>
      </c>
      <c r="O2" s="109">
        <f>IF(F2&gt;D2,F2-D2,0)*HO</f>
        <v>122</v>
      </c>
      <c r="P2" s="110">
        <f>M2/L2*HO</f>
        <v>0.50091743119266052</v>
      </c>
      <c r="Q2" s="110">
        <f>1-P2*HO</f>
        <v>0.49908256880733948</v>
      </c>
      <c r="R2" s="110">
        <f>O2/L2</f>
        <v>0.22385321100917432</v>
      </c>
      <c r="S2" s="110">
        <f t="shared" ref="S2:S11" si="1">I2-G2</f>
        <v>-0.10575125000000002</v>
      </c>
      <c r="T2" s="111">
        <f t="shared" ref="T2:T11" si="2">I2/G2</f>
        <v>0.69622730259496368</v>
      </c>
      <c r="U2" s="110">
        <v>0.25</v>
      </c>
      <c r="V2" s="110">
        <f>P2</f>
        <v>0.50091743119266052</v>
      </c>
    </row>
    <row r="3" spans="1:22" ht="16.5" x14ac:dyDescent="0.25">
      <c r="A3" s="100">
        <v>2</v>
      </c>
      <c r="B3" s="98" t="s">
        <v>43</v>
      </c>
      <c r="C3" s="103"/>
      <c r="D3" s="103"/>
      <c r="E3" s="103"/>
      <c r="F3" s="103"/>
      <c r="G3" s="101">
        <v>0.8</v>
      </c>
      <c r="H3" s="102">
        <f t="shared" si="0"/>
        <v>0.19999999999999996</v>
      </c>
      <c r="I3" s="101">
        <v>0.7</v>
      </c>
      <c r="J3" s="107">
        <f t="shared" ref="J3:J11" si="3">1-I3</f>
        <v>0.30000000000000004</v>
      </c>
      <c r="K3" s="112">
        <f>K2</f>
        <v>44835</v>
      </c>
      <c r="L3" s="109">
        <f t="shared" ref="L2:L11" si="4">D3-C3</f>
        <v>0</v>
      </c>
      <c r="M3" s="109">
        <f t="shared" ref="M2:M11" si="5">IF(AND(K3&gt;=C3,K3&lt;=D3),K3-C3,IF(K3&gt;D3,L3,0))</f>
        <v>0</v>
      </c>
      <c r="N3" s="109">
        <f t="shared" ref="N3:N11" si="6">L3-M3</f>
        <v>0</v>
      </c>
      <c r="O3" s="109">
        <f t="shared" ref="O2:O11" si="7">IF(F3&gt;D3,F3-D3,0)</f>
        <v>0</v>
      </c>
      <c r="P3" s="110" t="e">
        <f t="shared" ref="P3:P11" si="8">M3/L3</f>
        <v>#DIV/0!</v>
      </c>
      <c r="Q3" s="110" t="e">
        <f t="shared" ref="Q2:Q11" si="9">1-P3</f>
        <v>#DIV/0!</v>
      </c>
      <c r="R3" s="110" t="e">
        <f t="shared" ref="R3:R11" si="10">O3/L3</f>
        <v>#DIV/0!</v>
      </c>
      <c r="S3" s="110">
        <f t="shared" si="1"/>
        <v>-0.10000000000000009</v>
      </c>
      <c r="T3" s="111">
        <f t="shared" si="2"/>
        <v>0.87499999999999989</v>
      </c>
      <c r="U3" s="110">
        <v>0.25</v>
      </c>
      <c r="V3" s="110">
        <v>0.01</v>
      </c>
    </row>
    <row r="4" spans="1:22" ht="16.5" x14ac:dyDescent="0.25">
      <c r="A4" s="100">
        <v>3</v>
      </c>
      <c r="B4" s="98" t="s">
        <v>44</v>
      </c>
      <c r="C4" s="103"/>
      <c r="D4" s="103"/>
      <c r="E4" s="103"/>
      <c r="F4" s="103"/>
      <c r="G4" s="101">
        <v>0.8</v>
      </c>
      <c r="H4" s="102">
        <f t="shared" si="0"/>
        <v>0.19999999999999996</v>
      </c>
      <c r="I4" s="101">
        <v>0.7</v>
      </c>
      <c r="J4" s="107">
        <f t="shared" si="3"/>
        <v>0.30000000000000004</v>
      </c>
      <c r="K4" s="112">
        <f t="shared" ref="K4:K11" si="11">K3</f>
        <v>44835</v>
      </c>
      <c r="L4" s="109">
        <f t="shared" si="4"/>
        <v>0</v>
      </c>
      <c r="M4" s="109">
        <f t="shared" si="5"/>
        <v>0</v>
      </c>
      <c r="N4" s="109">
        <f t="shared" si="6"/>
        <v>0</v>
      </c>
      <c r="O4" s="109">
        <f t="shared" si="7"/>
        <v>0</v>
      </c>
      <c r="P4" s="110" t="e">
        <f t="shared" si="8"/>
        <v>#DIV/0!</v>
      </c>
      <c r="Q4" s="110" t="e">
        <f t="shared" si="9"/>
        <v>#DIV/0!</v>
      </c>
      <c r="R4" s="110" t="e">
        <f t="shared" si="10"/>
        <v>#DIV/0!</v>
      </c>
      <c r="S4" s="110">
        <f t="shared" si="1"/>
        <v>-0.10000000000000009</v>
      </c>
      <c r="T4" s="111">
        <f t="shared" si="2"/>
        <v>0.87499999999999989</v>
      </c>
      <c r="U4" s="110">
        <v>0.25</v>
      </c>
      <c r="V4" s="110">
        <f>SUM(U2:U5)-(V2+V3)</f>
        <v>0.48908256880733947</v>
      </c>
    </row>
    <row r="5" spans="1:22" ht="16.5" x14ac:dyDescent="0.25">
      <c r="A5" s="100">
        <v>4</v>
      </c>
      <c r="B5" s="98" t="s">
        <v>45</v>
      </c>
      <c r="C5" s="103"/>
      <c r="D5" s="103"/>
      <c r="E5" s="103"/>
      <c r="F5" s="103"/>
      <c r="G5" s="101">
        <v>0.7</v>
      </c>
      <c r="H5" s="102">
        <f t="shared" si="0"/>
        <v>0.30000000000000004</v>
      </c>
      <c r="I5" s="101">
        <v>0.6</v>
      </c>
      <c r="J5" s="107">
        <f t="shared" si="3"/>
        <v>0.4</v>
      </c>
      <c r="K5" s="112">
        <f t="shared" si="11"/>
        <v>44835</v>
      </c>
      <c r="L5" s="109">
        <f t="shared" si="4"/>
        <v>0</v>
      </c>
      <c r="M5" s="109">
        <f t="shared" si="5"/>
        <v>0</v>
      </c>
      <c r="N5" s="109">
        <f t="shared" si="6"/>
        <v>0</v>
      </c>
      <c r="O5" s="109">
        <f t="shared" si="7"/>
        <v>0</v>
      </c>
      <c r="P5" s="110" t="e">
        <f t="shared" si="8"/>
        <v>#DIV/0!</v>
      </c>
      <c r="Q5" s="110" t="e">
        <f t="shared" si="9"/>
        <v>#DIV/0!</v>
      </c>
      <c r="R5" s="110" t="e">
        <f t="shared" si="10"/>
        <v>#DIV/0!</v>
      </c>
      <c r="S5" s="110">
        <f t="shared" si="1"/>
        <v>-9.9999999999999978E-2</v>
      </c>
      <c r="T5" s="111">
        <f t="shared" si="2"/>
        <v>0.85714285714285721</v>
      </c>
      <c r="U5" s="110">
        <v>0.25</v>
      </c>
      <c r="V5" s="110"/>
    </row>
    <row r="6" spans="1:22" ht="16.5" x14ac:dyDescent="0.25">
      <c r="A6" s="100">
        <v>5</v>
      </c>
      <c r="B6" s="98" t="s">
        <v>46</v>
      </c>
      <c r="C6" s="103"/>
      <c r="D6" s="103"/>
      <c r="E6" s="103"/>
      <c r="F6" s="103"/>
      <c r="G6" s="101">
        <v>1</v>
      </c>
      <c r="H6" s="102">
        <f t="shared" si="0"/>
        <v>0</v>
      </c>
      <c r="I6" s="101">
        <v>1</v>
      </c>
      <c r="J6" s="107">
        <f t="shared" si="3"/>
        <v>0</v>
      </c>
      <c r="K6" s="112">
        <f t="shared" si="11"/>
        <v>44835</v>
      </c>
      <c r="L6" s="109">
        <f t="shared" si="4"/>
        <v>0</v>
      </c>
      <c r="M6" s="109">
        <f t="shared" si="5"/>
        <v>0</v>
      </c>
      <c r="N6" s="109">
        <f t="shared" si="6"/>
        <v>0</v>
      </c>
      <c r="O6" s="109">
        <f t="shared" si="7"/>
        <v>0</v>
      </c>
      <c r="P6" s="110" t="e">
        <f t="shared" si="8"/>
        <v>#DIV/0!</v>
      </c>
      <c r="Q6" s="110" t="e">
        <f t="shared" si="9"/>
        <v>#DIV/0!</v>
      </c>
      <c r="R6" s="110" t="e">
        <f t="shared" si="10"/>
        <v>#DIV/0!</v>
      </c>
      <c r="S6" s="110">
        <f t="shared" si="1"/>
        <v>0</v>
      </c>
      <c r="T6" s="111">
        <f t="shared" si="2"/>
        <v>1</v>
      </c>
      <c r="U6" s="105"/>
      <c r="V6" s="105"/>
    </row>
    <row r="7" spans="1:22" ht="16.5" x14ac:dyDescent="0.25">
      <c r="A7" s="100">
        <v>6</v>
      </c>
      <c r="B7" s="98" t="s">
        <v>47</v>
      </c>
      <c r="C7" s="103"/>
      <c r="D7" s="103"/>
      <c r="E7" s="103"/>
      <c r="F7" s="103"/>
      <c r="G7" s="101">
        <v>0.85</v>
      </c>
      <c r="H7" s="102">
        <f t="shared" si="0"/>
        <v>0.15000000000000002</v>
      </c>
      <c r="I7" s="101">
        <v>0.78</v>
      </c>
      <c r="J7" s="107">
        <f t="shared" si="3"/>
        <v>0.21999999999999997</v>
      </c>
      <c r="K7" s="112">
        <f t="shared" si="11"/>
        <v>44835</v>
      </c>
      <c r="L7" s="109">
        <f t="shared" si="4"/>
        <v>0</v>
      </c>
      <c r="M7" s="109">
        <f t="shared" si="5"/>
        <v>0</v>
      </c>
      <c r="N7" s="109">
        <f t="shared" si="6"/>
        <v>0</v>
      </c>
      <c r="O7" s="109">
        <f t="shared" si="7"/>
        <v>0</v>
      </c>
      <c r="P7" s="110" t="e">
        <f t="shared" si="8"/>
        <v>#DIV/0!</v>
      </c>
      <c r="Q7" s="110" t="e">
        <f t="shared" si="9"/>
        <v>#DIV/0!</v>
      </c>
      <c r="R7" s="110" t="e">
        <f t="shared" si="10"/>
        <v>#DIV/0!</v>
      </c>
      <c r="S7" s="110">
        <f t="shared" si="1"/>
        <v>-6.9999999999999951E-2</v>
      </c>
      <c r="T7" s="111">
        <f t="shared" si="2"/>
        <v>0.91764705882352948</v>
      </c>
      <c r="U7" s="110"/>
      <c r="V7" s="110"/>
    </row>
    <row r="8" spans="1:22" ht="16.5" x14ac:dyDescent="0.25">
      <c r="A8" s="100">
        <v>7</v>
      </c>
      <c r="B8" s="98" t="s">
        <v>48</v>
      </c>
      <c r="C8" s="103"/>
      <c r="D8" s="103"/>
      <c r="E8" s="103"/>
      <c r="F8" s="103"/>
      <c r="G8" s="101">
        <v>0.67</v>
      </c>
      <c r="H8" s="102">
        <f t="shared" si="0"/>
        <v>0.32999999999999996</v>
      </c>
      <c r="I8" s="101">
        <v>0.53</v>
      </c>
      <c r="J8" s="107">
        <f t="shared" si="3"/>
        <v>0.47</v>
      </c>
      <c r="K8" s="112">
        <f t="shared" si="11"/>
        <v>44835</v>
      </c>
      <c r="L8" s="109">
        <f t="shared" si="4"/>
        <v>0</v>
      </c>
      <c r="M8" s="109">
        <f t="shared" si="5"/>
        <v>0</v>
      </c>
      <c r="N8" s="109">
        <f t="shared" si="6"/>
        <v>0</v>
      </c>
      <c r="O8" s="109">
        <f t="shared" si="7"/>
        <v>0</v>
      </c>
      <c r="P8" s="110" t="e">
        <f t="shared" si="8"/>
        <v>#DIV/0!</v>
      </c>
      <c r="Q8" s="110" t="e">
        <f t="shared" si="9"/>
        <v>#DIV/0!</v>
      </c>
      <c r="R8" s="110" t="e">
        <f t="shared" si="10"/>
        <v>#DIV/0!</v>
      </c>
      <c r="S8" s="110">
        <f t="shared" si="1"/>
        <v>-0.14000000000000001</v>
      </c>
      <c r="T8" s="111">
        <f t="shared" si="2"/>
        <v>0.79104477611940294</v>
      </c>
      <c r="U8" s="110"/>
      <c r="V8" s="110"/>
    </row>
    <row r="9" spans="1:22" ht="16.5" x14ac:dyDescent="0.25">
      <c r="A9" s="100">
        <v>8</v>
      </c>
      <c r="B9" s="98" t="s">
        <v>49</v>
      </c>
      <c r="C9" s="103"/>
      <c r="D9" s="103"/>
      <c r="E9" s="103"/>
      <c r="F9" s="103"/>
      <c r="G9" s="101">
        <v>0.5</v>
      </c>
      <c r="H9" s="102">
        <f t="shared" si="0"/>
        <v>0.5</v>
      </c>
      <c r="I9" s="101">
        <v>0.42</v>
      </c>
      <c r="J9" s="107">
        <f t="shared" si="3"/>
        <v>0.58000000000000007</v>
      </c>
      <c r="K9" s="112">
        <f t="shared" si="11"/>
        <v>44835</v>
      </c>
      <c r="L9" s="109">
        <f t="shared" si="4"/>
        <v>0</v>
      </c>
      <c r="M9" s="109">
        <f t="shared" si="5"/>
        <v>0</v>
      </c>
      <c r="N9" s="109">
        <f t="shared" si="6"/>
        <v>0</v>
      </c>
      <c r="O9" s="109">
        <f t="shared" si="7"/>
        <v>0</v>
      </c>
      <c r="P9" s="110" t="e">
        <f t="shared" si="8"/>
        <v>#DIV/0!</v>
      </c>
      <c r="Q9" s="110" t="e">
        <f t="shared" si="9"/>
        <v>#DIV/0!</v>
      </c>
      <c r="R9" s="110" t="e">
        <f t="shared" si="10"/>
        <v>#DIV/0!</v>
      </c>
      <c r="S9" s="110">
        <f t="shared" si="1"/>
        <v>-8.0000000000000016E-2</v>
      </c>
      <c r="T9" s="111">
        <f t="shared" si="2"/>
        <v>0.84</v>
      </c>
      <c r="U9" s="110"/>
      <c r="V9" s="110"/>
    </row>
    <row r="10" spans="1:22" ht="16.5" x14ac:dyDescent="0.25">
      <c r="A10" s="100">
        <v>9</v>
      </c>
      <c r="B10" s="98" t="s">
        <v>50</v>
      </c>
      <c r="C10" s="103"/>
      <c r="D10" s="103"/>
      <c r="E10" s="103"/>
      <c r="F10" s="103"/>
      <c r="G10" s="101">
        <v>0.4</v>
      </c>
      <c r="H10" s="102">
        <f t="shared" si="0"/>
        <v>0.6</v>
      </c>
      <c r="I10" s="101">
        <v>0.31</v>
      </c>
      <c r="J10" s="107">
        <f t="shared" si="3"/>
        <v>0.69</v>
      </c>
      <c r="K10" s="112">
        <f t="shared" si="11"/>
        <v>44835</v>
      </c>
      <c r="L10" s="109">
        <f t="shared" si="4"/>
        <v>0</v>
      </c>
      <c r="M10" s="109">
        <f t="shared" si="5"/>
        <v>0</v>
      </c>
      <c r="N10" s="109">
        <f t="shared" si="6"/>
        <v>0</v>
      </c>
      <c r="O10" s="109">
        <f t="shared" si="7"/>
        <v>0</v>
      </c>
      <c r="P10" s="110" t="e">
        <f t="shared" si="8"/>
        <v>#DIV/0!</v>
      </c>
      <c r="Q10" s="110" t="e">
        <f t="shared" si="9"/>
        <v>#DIV/0!</v>
      </c>
      <c r="R10" s="110" t="e">
        <f t="shared" si="10"/>
        <v>#DIV/0!</v>
      </c>
      <c r="S10" s="110">
        <f t="shared" si="1"/>
        <v>-9.0000000000000024E-2</v>
      </c>
      <c r="T10" s="111">
        <f t="shared" si="2"/>
        <v>0.77499999999999991</v>
      </c>
      <c r="U10" s="110"/>
      <c r="V10" s="110"/>
    </row>
    <row r="11" spans="1:22" ht="16.5" x14ac:dyDescent="0.25">
      <c r="A11" s="100">
        <v>10</v>
      </c>
      <c r="B11" s="98" t="s">
        <v>51</v>
      </c>
      <c r="C11" s="103"/>
      <c r="D11" s="103"/>
      <c r="E11" s="103"/>
      <c r="F11" s="103"/>
      <c r="G11" s="101">
        <v>0</v>
      </c>
      <c r="H11" s="102">
        <f t="shared" si="0"/>
        <v>1</v>
      </c>
      <c r="I11" s="101">
        <v>0</v>
      </c>
      <c r="J11" s="107">
        <f t="shared" si="3"/>
        <v>1</v>
      </c>
      <c r="K11" s="112">
        <f t="shared" si="11"/>
        <v>44835</v>
      </c>
      <c r="L11" s="109">
        <f t="shared" si="4"/>
        <v>0</v>
      </c>
      <c r="M11" s="109">
        <f t="shared" si="5"/>
        <v>0</v>
      </c>
      <c r="N11" s="109">
        <f t="shared" si="6"/>
        <v>0</v>
      </c>
      <c r="O11" s="109">
        <f t="shared" si="7"/>
        <v>0</v>
      </c>
      <c r="P11" s="110" t="e">
        <f t="shared" si="8"/>
        <v>#DIV/0!</v>
      </c>
      <c r="Q11" s="110" t="e">
        <f t="shared" si="9"/>
        <v>#DIV/0!</v>
      </c>
      <c r="R11" s="110" t="e">
        <f t="shared" si="10"/>
        <v>#DIV/0!</v>
      </c>
      <c r="S11" s="110">
        <f t="shared" si="1"/>
        <v>0</v>
      </c>
      <c r="T11" s="111" t="e">
        <f t="shared" si="2"/>
        <v>#DIV/0!</v>
      </c>
      <c r="U11" s="105"/>
      <c r="V11" s="105"/>
    </row>
    <row r="14" spans="1:22" x14ac:dyDescent="0.25">
      <c r="F14" s="17"/>
      <c r="G14" s="17"/>
      <c r="H14" s="17"/>
      <c r="I14" s="17"/>
      <c r="J14" s="17"/>
      <c r="K14" s="17"/>
      <c r="M14" s="17"/>
      <c r="P14" s="18"/>
      <c r="Q14" s="19"/>
    </row>
    <row r="15" spans="1:22" x14ac:dyDescent="0.25">
      <c r="F15" s="17"/>
      <c r="G15" s="17"/>
      <c r="H15" s="17"/>
      <c r="I15" s="17"/>
      <c r="J15" s="17"/>
      <c r="K15" s="17"/>
      <c r="M15" s="17"/>
      <c r="P15" s="18"/>
      <c r="Q15" s="20"/>
    </row>
    <row r="16" spans="1:22" x14ac:dyDescent="0.25">
      <c r="F16" s="17"/>
      <c r="G16" s="17"/>
      <c r="H16" s="17"/>
      <c r="I16" s="17"/>
      <c r="J16" s="17"/>
      <c r="K16" s="17"/>
      <c r="M16" s="17"/>
      <c r="P16" s="18"/>
      <c r="Q16" s="20"/>
    </row>
    <row r="17" spans="6:17" x14ac:dyDescent="0.25">
      <c r="F17" s="17"/>
      <c r="G17" s="17"/>
      <c r="H17" s="17"/>
      <c r="I17" s="17"/>
      <c r="J17" s="17"/>
      <c r="K17" s="17"/>
      <c r="M17" s="17"/>
      <c r="P17" s="18"/>
      <c r="Q17" s="19"/>
    </row>
    <row r="18" spans="6:17" x14ac:dyDescent="0.25">
      <c r="F18" s="17"/>
      <c r="G18" s="17"/>
      <c r="H18" s="17"/>
      <c r="I18" s="17"/>
      <c r="J18" s="17"/>
      <c r="K18" s="17"/>
      <c r="P18" s="18"/>
      <c r="Q18" s="20"/>
    </row>
    <row r="19" spans="6:17" x14ac:dyDescent="0.25">
      <c r="F19" s="17"/>
      <c r="G19" s="17"/>
      <c r="H19" s="17"/>
      <c r="I19" s="17"/>
      <c r="J19" s="17"/>
      <c r="K19" s="17"/>
      <c r="P19" s="18"/>
      <c r="Q19" s="20"/>
    </row>
    <row r="20" spans="6:17" x14ac:dyDescent="0.25">
      <c r="F20" s="17"/>
      <c r="G20" s="17"/>
      <c r="H20" s="17"/>
      <c r="I20" s="17"/>
      <c r="J20" s="17"/>
      <c r="K20" s="17"/>
      <c r="M20" s="17"/>
      <c r="P20" s="18"/>
      <c r="Q20" s="20"/>
    </row>
    <row r="21" spans="6:17" x14ac:dyDescent="0.25">
      <c r="F21" s="17"/>
      <c r="G21" s="17"/>
      <c r="H21" s="17"/>
      <c r="I21" s="17"/>
      <c r="J21" s="17"/>
      <c r="K21" s="17"/>
      <c r="M21" s="17"/>
      <c r="P21" s="18"/>
      <c r="Q21" s="20"/>
    </row>
    <row r="22" spans="6:17" x14ac:dyDescent="0.25">
      <c r="F22" s="17"/>
      <c r="G22" s="17"/>
      <c r="H22" s="17"/>
      <c r="I22" s="17"/>
      <c r="J22" s="17"/>
      <c r="K22" s="17"/>
      <c r="L22" s="17"/>
      <c r="M22" s="17"/>
      <c r="P22" s="18"/>
      <c r="Q22" s="20"/>
    </row>
    <row r="23" spans="6:17" x14ac:dyDescent="0.25">
      <c r="F23" s="17"/>
      <c r="G23" s="17"/>
      <c r="H23" s="17"/>
      <c r="I23" s="17"/>
      <c r="J23" s="17"/>
      <c r="K23" s="17"/>
      <c r="L23" s="17"/>
      <c r="M23" s="17"/>
      <c r="P23" s="18"/>
      <c r="Q23" s="20"/>
    </row>
  </sheetData>
  <sheetProtection algorithmName="SHA-512" hashValue="zeV9H1PEKtirrmmQAyOqQbDrmy/b/IGAVfvqfzxaqFbfKkU+fWzEMsJOhIMiOqI0RF67YzI3tGRb3L+x5sf5vg==" saltValue="TDtdgp+tsBkMKdcGGz56Rw==" spinCount="100000" sheet="1" objects="1" scenarios="1"/>
  <phoneticPr fontId="1" type="noConversion"/>
  <pageMargins left="0.7" right="0.7" top="0.75" bottom="0.75" header="0.3" footer="0.3"/>
  <pageSetup scale="3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F6E2C-6A75-401B-96CA-276035F13B98}">
  <dimension ref="A1:W65"/>
  <sheetViews>
    <sheetView view="pageBreakPreview" topLeftCell="D1" zoomScale="85" zoomScaleNormal="100" zoomScaleSheetLayoutView="85" workbookViewId="0">
      <selection activeCell="K7" sqref="K7"/>
    </sheetView>
  </sheetViews>
  <sheetFormatPr defaultRowHeight="16.5" x14ac:dyDescent="0.3"/>
  <cols>
    <col min="1" max="1" width="13.28515625" style="2" customWidth="1"/>
    <col min="2" max="2" width="21.7109375" style="2" customWidth="1"/>
    <col min="3" max="3" width="20.140625" style="2" customWidth="1"/>
    <col min="4" max="4" width="24.28515625" style="2" customWidth="1"/>
    <col min="5" max="5" width="22.7109375" style="2" customWidth="1"/>
    <col min="6" max="6" width="15.42578125" style="2" customWidth="1"/>
    <col min="7" max="7" width="14.140625" style="2" customWidth="1"/>
    <col min="8" max="8" width="23.7109375" style="2" customWidth="1"/>
    <col min="9" max="9" width="22.28515625" style="2" customWidth="1"/>
    <col min="10" max="12" width="14.140625" style="2" customWidth="1"/>
    <col min="13" max="13" width="13.42578125" style="2" customWidth="1"/>
    <col min="14" max="14" width="16" customWidth="1"/>
    <col min="15" max="15" width="11.28515625" customWidth="1"/>
    <col min="17" max="18" width="10.140625" customWidth="1"/>
    <col min="19" max="23" width="10.7109375" customWidth="1"/>
    <col min="33" max="33" width="11.5703125" customWidth="1"/>
    <col min="34" max="34" width="13.28515625" customWidth="1"/>
    <col min="35" max="35" width="14.5703125" customWidth="1"/>
    <col min="36" max="36" width="11.28515625" customWidth="1"/>
    <col min="37" max="37" width="10.42578125" customWidth="1"/>
  </cols>
  <sheetData>
    <row r="1" spans="1:23" ht="46.15" customHeight="1" x14ac:dyDescent="0.25">
      <c r="A1" s="113" t="s">
        <v>2</v>
      </c>
      <c r="B1" s="114" t="s">
        <v>16</v>
      </c>
      <c r="C1" s="114" t="s">
        <v>17</v>
      </c>
      <c r="D1" s="117" t="s">
        <v>18</v>
      </c>
      <c r="E1" s="117" t="s">
        <v>19</v>
      </c>
      <c r="F1" s="117" t="s">
        <v>20</v>
      </c>
      <c r="G1" s="117" t="s">
        <v>3</v>
      </c>
      <c r="H1" s="117" t="s">
        <v>21</v>
      </c>
      <c r="I1" s="117" t="s">
        <v>22</v>
      </c>
      <c r="J1" s="117" t="s">
        <v>27</v>
      </c>
      <c r="K1" s="117" t="s">
        <v>1</v>
      </c>
      <c r="L1" s="117" t="s">
        <v>25</v>
      </c>
      <c r="M1" s="117" t="s">
        <v>26</v>
      </c>
      <c r="N1" s="118" t="s">
        <v>23</v>
      </c>
      <c r="O1" s="119" t="s">
        <v>24</v>
      </c>
      <c r="P1" s="119" t="s">
        <v>30</v>
      </c>
      <c r="Q1" s="119" t="s">
        <v>12</v>
      </c>
      <c r="R1" s="119" t="s">
        <v>34</v>
      </c>
      <c r="S1" s="119" t="s">
        <v>35</v>
      </c>
      <c r="T1" s="119" t="s">
        <v>33</v>
      </c>
      <c r="U1" s="119" t="s">
        <v>31</v>
      </c>
      <c r="V1" s="4" t="s">
        <v>38</v>
      </c>
      <c r="W1" s="4" t="s">
        <v>39</v>
      </c>
    </row>
    <row r="2" spans="1:23" x14ac:dyDescent="0.3">
      <c r="A2" s="115">
        <v>44562</v>
      </c>
      <c r="B2" s="116">
        <v>3201</v>
      </c>
      <c r="C2" s="116">
        <v>3000</v>
      </c>
      <c r="D2" s="120">
        <f>B2*HO</f>
        <v>3201</v>
      </c>
      <c r="E2" s="120">
        <f>C2*HO</f>
        <v>3000</v>
      </c>
      <c r="F2" s="120">
        <f>E2*HO-D2*HO</f>
        <v>-201</v>
      </c>
      <c r="G2" s="120">
        <f t="shared" ref="G2:G29" si="0">IF(B2&gt;0,E2/D2,1)</f>
        <v>0.93720712277413309</v>
      </c>
      <c r="H2" s="121">
        <f t="shared" ref="H2:H29" si="1">B2/SUM($B$2:$B$29)</f>
        <v>4.0012499999999996E-3</v>
      </c>
      <c r="I2" s="121">
        <f t="shared" ref="I2:I29" si="2">IF(C2="",NA(),(C2/SUM($B$2:$B$29)))</f>
        <v>3.7499999999999999E-3</v>
      </c>
      <c r="J2" s="122">
        <f>H2</f>
        <v>4.0012499999999996E-3</v>
      </c>
      <c r="K2" s="122">
        <f>I2</f>
        <v>3.7499999999999999E-3</v>
      </c>
      <c r="L2" s="123">
        <f t="shared" ref="L2:L29" si="3">((C2-B2)/SUM($B$2:$B$29))</f>
        <v>-2.5125000000000001E-4</v>
      </c>
      <c r="M2" s="123">
        <f>K2-J2</f>
        <v>-2.5124999999999974E-4</v>
      </c>
      <c r="N2" s="124">
        <f t="shared" ref="N2:N29" si="4">IF(C2=0,NA(),A2)</f>
        <v>44562</v>
      </c>
      <c r="O2" s="125">
        <f>DATE(YEAR(O3),MONTH(O3)-1,DAY(O3))</f>
        <v>44743</v>
      </c>
      <c r="P2" s="120">
        <f>VLOOKUP(O2,A2:K29,7,FALSE)</f>
        <v>0.43879190462689188</v>
      </c>
      <c r="Q2" s="121">
        <f>VLOOKUP(O2,A2:L29,10,FALSE)</f>
        <v>0.27775125000000001</v>
      </c>
      <c r="R2" s="121">
        <f>1-Q2</f>
        <v>0.72224874999999999</v>
      </c>
      <c r="S2" s="121">
        <f>VLOOKUP(O2,A2:M29,11,FALSE)</f>
        <v>0.12187500000000001</v>
      </c>
      <c r="T2" s="121">
        <f>1-S2</f>
        <v>0.87812500000000004</v>
      </c>
      <c r="U2" s="121">
        <f>S2-Q2</f>
        <v>-0.15587624999999999</v>
      </c>
      <c r="V2" s="6">
        <f>VLOOKUP(O2,$A$2:$L$29,8,FALSE)</f>
        <v>5.7375000000000002E-2</v>
      </c>
      <c r="W2" s="6">
        <f>VLOOKUP(O2,$A$2:$L$29,9,FALSE)</f>
        <v>3.7499999999999999E-2</v>
      </c>
    </row>
    <row r="3" spans="1:23" x14ac:dyDescent="0.3">
      <c r="A3" s="115">
        <v>44593</v>
      </c>
      <c r="B3" s="116">
        <v>17800</v>
      </c>
      <c r="C3" s="116">
        <v>3500</v>
      </c>
      <c r="D3" s="120">
        <f>D2*HO+B3*HO</f>
        <v>21001</v>
      </c>
      <c r="E3" s="120">
        <f>IF(C3="",NA(),E2+C3)*HO</f>
        <v>6500</v>
      </c>
      <c r="F3" s="120">
        <f>E3*HO-D3*HO</f>
        <v>-14501</v>
      </c>
      <c r="G3" s="120">
        <f t="shared" si="0"/>
        <v>0.30950907099661923</v>
      </c>
      <c r="H3" s="121">
        <f t="shared" si="1"/>
        <v>2.2249999999999999E-2</v>
      </c>
      <c r="I3" s="121">
        <f t="shared" si="2"/>
        <v>4.3750000000000004E-3</v>
      </c>
      <c r="J3" s="122">
        <f t="shared" ref="J3:J29" si="5">J2+H3</f>
        <v>2.6251249999999997E-2</v>
      </c>
      <c r="K3" s="122">
        <f t="shared" ref="K3:K29" si="6">IF(I3="",NA(),K2+I3)</f>
        <v>8.1250000000000003E-3</v>
      </c>
      <c r="L3" s="123">
        <f>((C3-B3)/SUM($B$2:$B$29))</f>
        <v>-1.7874999999999999E-2</v>
      </c>
      <c r="M3" s="123">
        <f t="shared" ref="M3:M29" si="7">K3-J3</f>
        <v>-1.8126249999999997E-2</v>
      </c>
      <c r="N3" s="124">
        <f t="shared" si="4"/>
        <v>44593</v>
      </c>
      <c r="O3" s="125">
        <f>DATE(YEAR(O4),MONTH(O4)-1,DAY(O4))</f>
        <v>44774</v>
      </c>
      <c r="P3" s="120">
        <f>VLOOKUP(O3,A2:K29,7,FALSE)</f>
        <v>0.55775095826361443</v>
      </c>
      <c r="Q3" s="121">
        <f>VLOOKUP(O3,A2:L29,10,FALSE)</f>
        <v>0.31600125000000001</v>
      </c>
      <c r="R3" s="121">
        <f>1-Q3</f>
        <v>0.68399874999999999</v>
      </c>
      <c r="S3" s="121">
        <f>VLOOKUP(O3,A2:M29,11,FALSE)</f>
        <v>0.17625000000000002</v>
      </c>
      <c r="T3" s="121">
        <f>1-S3</f>
        <v>0.82374999999999998</v>
      </c>
      <c r="U3" s="121">
        <f>S3-Q3</f>
        <v>-0.13975124999999999</v>
      </c>
      <c r="V3" s="6">
        <f>VLOOKUP(O3,$A$2:$L$29,8,FALSE)</f>
        <v>3.8249999999999999E-2</v>
      </c>
      <c r="W3" s="6">
        <f>VLOOKUP(O3,$A$2:$L$29,9,FALSE)</f>
        <v>5.4375E-2</v>
      </c>
    </row>
    <row r="4" spans="1:23" x14ac:dyDescent="0.3">
      <c r="A4" s="115">
        <v>44621</v>
      </c>
      <c r="B4" s="116">
        <v>22900</v>
      </c>
      <c r="C4" s="116">
        <v>10000</v>
      </c>
      <c r="D4" s="120">
        <f>D3*HO+B4*HO</f>
        <v>43901</v>
      </c>
      <c r="E4" s="120">
        <f>IF(C4="",NA(),E3+C4)*HO</f>
        <v>16500</v>
      </c>
      <c r="F4" s="120">
        <f>E4*HO-D4*HO</f>
        <v>-27401</v>
      </c>
      <c r="G4" s="120">
        <f t="shared" si="0"/>
        <v>0.37584565271861686</v>
      </c>
      <c r="H4" s="121">
        <f t="shared" si="1"/>
        <v>2.8625000000000001E-2</v>
      </c>
      <c r="I4" s="121">
        <f t="shared" si="2"/>
        <v>1.2500000000000001E-2</v>
      </c>
      <c r="J4" s="122">
        <f t="shared" si="5"/>
        <v>5.4876250000000001E-2</v>
      </c>
      <c r="K4" s="122">
        <f t="shared" si="6"/>
        <v>2.0625000000000001E-2</v>
      </c>
      <c r="L4" s="123">
        <f t="shared" si="3"/>
        <v>-1.6125E-2</v>
      </c>
      <c r="M4" s="123">
        <f t="shared" si="7"/>
        <v>-3.4251249999999997E-2</v>
      </c>
      <c r="N4" s="124">
        <f t="shared" si="4"/>
        <v>44621</v>
      </c>
      <c r="O4" s="125">
        <f>DATE(YEAR(O5),MONTH(O5)-1,DAY(O5))</f>
        <v>44805</v>
      </c>
      <c r="P4" s="120">
        <f>VLOOKUP(O4,A2:K29,7,FALSE)</f>
        <v>0.69622730259496379</v>
      </c>
      <c r="Q4" s="121">
        <f>VLOOKUP(O4,A2:L29,10,FALSE)</f>
        <v>0.34812625000000003</v>
      </c>
      <c r="R4" s="121">
        <f>1-Q4</f>
        <v>0.65187375000000003</v>
      </c>
      <c r="S4" s="121">
        <f>VLOOKUP(O4,A2:M29,11,FALSE)</f>
        <v>0.24237500000000001</v>
      </c>
      <c r="T4" s="121">
        <f>1-S4</f>
        <v>0.75762499999999999</v>
      </c>
      <c r="U4" s="121">
        <f>S4-Q4</f>
        <v>-0.10575125000000002</v>
      </c>
      <c r="V4" s="6">
        <f>VLOOKUP(O4,$A$2:$L$29,8,FALSE)</f>
        <v>3.2125000000000001E-2</v>
      </c>
      <c r="W4" s="6">
        <f>VLOOKUP(O4,$A$2:$L$29,9,FALSE)</f>
        <v>6.6125000000000003E-2</v>
      </c>
    </row>
    <row r="5" spans="1:23" x14ac:dyDescent="0.3">
      <c r="A5" s="115">
        <v>44652</v>
      </c>
      <c r="B5" s="116">
        <v>30700</v>
      </c>
      <c r="C5" s="116">
        <v>9000</v>
      </c>
      <c r="D5" s="120">
        <f>D4*HO+B5*HO</f>
        <v>74601</v>
      </c>
      <c r="E5" s="120">
        <f>IF(C5="",NA(),E4+C5)*HO</f>
        <v>25500</v>
      </c>
      <c r="F5" s="120">
        <f>E5*HO-D5*HO</f>
        <v>-49101</v>
      </c>
      <c r="G5" s="120">
        <f t="shared" si="0"/>
        <v>0.34181847428318657</v>
      </c>
      <c r="H5" s="121">
        <f t="shared" si="1"/>
        <v>3.8374999999999999E-2</v>
      </c>
      <c r="I5" s="121">
        <f t="shared" si="2"/>
        <v>1.125E-2</v>
      </c>
      <c r="J5" s="122">
        <f t="shared" si="5"/>
        <v>9.3251250000000008E-2</v>
      </c>
      <c r="K5" s="122">
        <f t="shared" si="6"/>
        <v>3.1875000000000001E-2</v>
      </c>
      <c r="L5" s="123">
        <f t="shared" si="3"/>
        <v>-2.7125E-2</v>
      </c>
      <c r="M5" s="123">
        <f t="shared" si="7"/>
        <v>-6.1376250000000007E-2</v>
      </c>
      <c r="N5" s="124">
        <f t="shared" si="4"/>
        <v>44652</v>
      </c>
      <c r="O5" s="125">
        <f>'Time Schedule Input'!K2</f>
        <v>44835</v>
      </c>
      <c r="P5" s="120">
        <f>VLOOKUP(O5,A2:K29,7,FALSE)</f>
        <v>0.80633064556451484</v>
      </c>
      <c r="Q5" s="121">
        <f>VLOOKUP(O5,A2:L29,10,FALSE)</f>
        <v>0.37500125000000001</v>
      </c>
      <c r="R5" s="121">
        <f>1-Q5</f>
        <v>0.62499875000000005</v>
      </c>
      <c r="S5" s="121">
        <f>VLOOKUP(O5,A2:M29,11,FALSE)</f>
        <v>0.302375</v>
      </c>
      <c r="T5" s="121">
        <f>1-S5</f>
        <v>0.69762499999999994</v>
      </c>
      <c r="U5" s="121">
        <f>S5-Q5</f>
        <v>-7.2626250000000003E-2</v>
      </c>
      <c r="V5" s="6">
        <f>VLOOKUP(O5,$A$2:$L$29,8,FALSE)</f>
        <v>2.6875E-2</v>
      </c>
      <c r="W5" s="6">
        <f>VLOOKUP(O5,$A$2:$L$29,9,FALSE)</f>
        <v>0.06</v>
      </c>
    </row>
    <row r="6" spans="1:23" x14ac:dyDescent="0.3">
      <c r="A6" s="115">
        <v>44682</v>
      </c>
      <c r="B6" s="116">
        <v>45800</v>
      </c>
      <c r="C6" s="116">
        <v>20000</v>
      </c>
      <c r="D6" s="120">
        <f>D5*HO+B6*HO</f>
        <v>120401</v>
      </c>
      <c r="E6" s="120">
        <f>IF(C6="",NA(),E5+C6)*HO</f>
        <v>45500</v>
      </c>
      <c r="F6" s="120">
        <f>E6*HO-D6*HO</f>
        <v>-74901</v>
      </c>
      <c r="G6" s="120">
        <f t="shared" si="0"/>
        <v>0.37790383800798999</v>
      </c>
      <c r="H6" s="121">
        <f t="shared" si="1"/>
        <v>5.7250000000000002E-2</v>
      </c>
      <c r="I6" s="121">
        <f t="shared" si="2"/>
        <v>2.5000000000000001E-2</v>
      </c>
      <c r="J6" s="122">
        <f t="shared" si="5"/>
        <v>0.15050125</v>
      </c>
      <c r="K6" s="122">
        <f t="shared" si="6"/>
        <v>5.6875000000000002E-2</v>
      </c>
      <c r="L6" s="123">
        <f t="shared" si="3"/>
        <v>-3.2250000000000001E-2</v>
      </c>
      <c r="M6" s="123">
        <f t="shared" si="7"/>
        <v>-9.3626249999999994E-2</v>
      </c>
      <c r="N6" s="124">
        <f t="shared" si="4"/>
        <v>44682</v>
      </c>
      <c r="O6" s="125"/>
      <c r="P6" s="120"/>
      <c r="Q6" s="121"/>
      <c r="R6" s="121"/>
      <c r="S6" s="121"/>
      <c r="T6" s="120"/>
      <c r="U6" s="120"/>
      <c r="V6" s="5"/>
      <c r="W6" s="5"/>
    </row>
    <row r="7" spans="1:23" x14ac:dyDescent="0.3">
      <c r="A7" s="115">
        <v>44713</v>
      </c>
      <c r="B7" s="116">
        <v>55900</v>
      </c>
      <c r="C7" s="116">
        <v>22000</v>
      </c>
      <c r="D7" s="120">
        <f>D6*HO+B7*HO</f>
        <v>176301</v>
      </c>
      <c r="E7" s="120">
        <f>IF(C7="",NA(),E6+C7)*HO</f>
        <v>67500</v>
      </c>
      <c r="F7" s="120">
        <f>E7*HO-D7*HO</f>
        <v>-108801</v>
      </c>
      <c r="G7" s="120">
        <f t="shared" si="0"/>
        <v>0.38286793608657921</v>
      </c>
      <c r="H7" s="121">
        <f t="shared" si="1"/>
        <v>6.9875000000000007E-2</v>
      </c>
      <c r="I7" s="121">
        <f t="shared" si="2"/>
        <v>2.75E-2</v>
      </c>
      <c r="J7" s="122">
        <f t="shared" si="5"/>
        <v>0.22037625</v>
      </c>
      <c r="K7" s="122">
        <f t="shared" si="6"/>
        <v>8.4375000000000006E-2</v>
      </c>
      <c r="L7" s="123">
        <f t="shared" si="3"/>
        <v>-4.2375000000000003E-2</v>
      </c>
      <c r="M7" s="123">
        <f t="shared" si="7"/>
        <v>-0.13600124999999999</v>
      </c>
      <c r="N7" s="124">
        <f t="shared" si="4"/>
        <v>44713</v>
      </c>
      <c r="O7" s="125"/>
      <c r="P7" s="120"/>
      <c r="Q7" s="120"/>
      <c r="R7" s="121"/>
      <c r="S7" s="120"/>
      <c r="T7" s="120"/>
      <c r="U7" s="120"/>
      <c r="V7" s="5"/>
      <c r="W7" s="5"/>
    </row>
    <row r="8" spans="1:23" x14ac:dyDescent="0.3">
      <c r="A8" s="115">
        <v>44743</v>
      </c>
      <c r="B8" s="116">
        <v>45900</v>
      </c>
      <c r="C8" s="116">
        <v>30000</v>
      </c>
      <c r="D8" s="120">
        <f>D7*HO+B8*HO</f>
        <v>222201</v>
      </c>
      <c r="E8" s="120">
        <f>IF(C8="",NA(),E7+C8)*HO</f>
        <v>97500</v>
      </c>
      <c r="F8" s="120">
        <f>E8*HO-D8*HO</f>
        <v>-124701</v>
      </c>
      <c r="G8" s="120">
        <f t="shared" si="0"/>
        <v>0.43879190462689188</v>
      </c>
      <c r="H8" s="121">
        <f t="shared" si="1"/>
        <v>5.7375000000000002E-2</v>
      </c>
      <c r="I8" s="121">
        <f t="shared" si="2"/>
        <v>3.7499999999999999E-2</v>
      </c>
      <c r="J8" s="122">
        <f t="shared" si="5"/>
        <v>0.27775125000000001</v>
      </c>
      <c r="K8" s="122">
        <f t="shared" si="6"/>
        <v>0.12187500000000001</v>
      </c>
      <c r="L8" s="123">
        <f t="shared" si="3"/>
        <v>-1.9875E-2</v>
      </c>
      <c r="M8" s="123">
        <f t="shared" si="7"/>
        <v>-0.15587624999999999</v>
      </c>
      <c r="N8" s="124">
        <f t="shared" si="4"/>
        <v>44743</v>
      </c>
      <c r="O8" s="125"/>
      <c r="P8" s="120"/>
      <c r="Q8" s="120"/>
      <c r="R8" s="121"/>
      <c r="S8" s="120"/>
      <c r="T8" s="120"/>
      <c r="U8" s="120"/>
      <c r="V8" s="5"/>
      <c r="W8" s="5"/>
    </row>
    <row r="9" spans="1:23" x14ac:dyDescent="0.3">
      <c r="A9" s="115">
        <v>44774</v>
      </c>
      <c r="B9" s="116">
        <v>30600</v>
      </c>
      <c r="C9" s="116">
        <v>43500</v>
      </c>
      <c r="D9" s="120">
        <f>D8*HO+B9*HO</f>
        <v>252801</v>
      </c>
      <c r="E9" s="120">
        <f>IF(C9="",NA(),E8+C9)*HO</f>
        <v>141000</v>
      </c>
      <c r="F9" s="120">
        <f>E9*HO-D9*HO</f>
        <v>-111801</v>
      </c>
      <c r="G9" s="120">
        <f t="shared" si="0"/>
        <v>0.55775095826361443</v>
      </c>
      <c r="H9" s="121">
        <f t="shared" si="1"/>
        <v>3.8249999999999999E-2</v>
      </c>
      <c r="I9" s="121">
        <f t="shared" si="2"/>
        <v>5.4375E-2</v>
      </c>
      <c r="J9" s="122">
        <f t="shared" si="5"/>
        <v>0.31600125000000001</v>
      </c>
      <c r="K9" s="122">
        <f t="shared" si="6"/>
        <v>0.17625000000000002</v>
      </c>
      <c r="L9" s="123">
        <f t="shared" si="3"/>
        <v>1.6125E-2</v>
      </c>
      <c r="M9" s="123">
        <f t="shared" si="7"/>
        <v>-0.13975124999999999</v>
      </c>
      <c r="N9" s="124">
        <f t="shared" si="4"/>
        <v>44774</v>
      </c>
      <c r="O9" s="125"/>
      <c r="P9" s="120"/>
      <c r="Q9" s="120"/>
      <c r="R9" s="121"/>
      <c r="S9" s="120"/>
      <c r="T9" s="120"/>
      <c r="U9" s="120"/>
      <c r="V9" s="5"/>
      <c r="W9" s="5"/>
    </row>
    <row r="10" spans="1:23" x14ac:dyDescent="0.3">
      <c r="A10" s="115">
        <v>44805</v>
      </c>
      <c r="B10" s="116">
        <v>25700</v>
      </c>
      <c r="C10" s="116">
        <v>52900</v>
      </c>
      <c r="D10" s="120">
        <f>D9*HO+B10*HO</f>
        <v>278501</v>
      </c>
      <c r="E10" s="120">
        <f>IF(C10="",NA(),E9+C10)*HO</f>
        <v>193900</v>
      </c>
      <c r="F10" s="120">
        <f>E10*HO-D10*HO</f>
        <v>-84601</v>
      </c>
      <c r="G10" s="120">
        <f t="shared" si="0"/>
        <v>0.69622730259496379</v>
      </c>
      <c r="H10" s="121">
        <f t="shared" si="1"/>
        <v>3.2125000000000001E-2</v>
      </c>
      <c r="I10" s="121">
        <f t="shared" si="2"/>
        <v>6.6125000000000003E-2</v>
      </c>
      <c r="J10" s="122">
        <f t="shared" si="5"/>
        <v>0.34812625000000003</v>
      </c>
      <c r="K10" s="122">
        <f t="shared" si="6"/>
        <v>0.24237500000000001</v>
      </c>
      <c r="L10" s="123">
        <f t="shared" si="3"/>
        <v>3.4000000000000002E-2</v>
      </c>
      <c r="M10" s="123">
        <f t="shared" si="7"/>
        <v>-0.10575125000000002</v>
      </c>
      <c r="N10" s="124">
        <f t="shared" si="4"/>
        <v>44805</v>
      </c>
      <c r="O10" s="125"/>
      <c r="P10" s="120"/>
      <c r="Q10" s="120"/>
      <c r="R10" s="121"/>
      <c r="S10" s="120"/>
      <c r="T10" s="120"/>
      <c r="U10" s="120"/>
      <c r="V10" s="5"/>
      <c r="W10" s="5"/>
    </row>
    <row r="11" spans="1:23" x14ac:dyDescent="0.3">
      <c r="A11" s="115">
        <v>44835</v>
      </c>
      <c r="B11" s="116">
        <v>21500</v>
      </c>
      <c r="C11" s="116">
        <v>48000</v>
      </c>
      <c r="D11" s="120">
        <f>D10*HO+B11*HO</f>
        <v>300001</v>
      </c>
      <c r="E11" s="120">
        <f>IF(C11="",NA(),E10+C11)*HO</f>
        <v>241900</v>
      </c>
      <c r="F11" s="120">
        <f>E11*HO-D11*HO</f>
        <v>-58101</v>
      </c>
      <c r="G11" s="120">
        <f t="shared" si="0"/>
        <v>0.80633064556451484</v>
      </c>
      <c r="H11" s="121">
        <f t="shared" si="1"/>
        <v>2.6875E-2</v>
      </c>
      <c r="I11" s="121">
        <f t="shared" si="2"/>
        <v>0.06</v>
      </c>
      <c r="J11" s="122">
        <f t="shared" si="5"/>
        <v>0.37500125000000001</v>
      </c>
      <c r="K11" s="122">
        <f t="shared" si="6"/>
        <v>0.302375</v>
      </c>
      <c r="L11" s="123">
        <f t="shared" si="3"/>
        <v>3.3125000000000002E-2</v>
      </c>
      <c r="M11" s="123">
        <f t="shared" si="7"/>
        <v>-7.2626250000000003E-2</v>
      </c>
      <c r="N11" s="124">
        <f t="shared" si="4"/>
        <v>44835</v>
      </c>
      <c r="O11" s="125"/>
      <c r="P11" s="120"/>
      <c r="Q11" s="120"/>
      <c r="R11" s="121"/>
      <c r="S11" s="120"/>
      <c r="T11" s="120"/>
      <c r="U11" s="120"/>
      <c r="V11" s="5"/>
      <c r="W11" s="5"/>
    </row>
    <row r="12" spans="1:23" x14ac:dyDescent="0.3">
      <c r="A12" s="115">
        <v>44866</v>
      </c>
      <c r="B12" s="116">
        <v>18900</v>
      </c>
      <c r="C12" s="116">
        <v>35000</v>
      </c>
      <c r="D12" s="120">
        <f>D11*HO+B12*HO</f>
        <v>318901</v>
      </c>
      <c r="E12" s="120">
        <f>IF(C12="",NA(),E11+C12)*HO</f>
        <v>276900</v>
      </c>
      <c r="F12" s="120">
        <f>E12*HO-D12*HO</f>
        <v>-42001</v>
      </c>
      <c r="G12" s="120">
        <f t="shared" si="0"/>
        <v>0.86829454909203796</v>
      </c>
      <c r="H12" s="121">
        <f t="shared" si="1"/>
        <v>2.3625E-2</v>
      </c>
      <c r="I12" s="121">
        <f t="shared" si="2"/>
        <v>4.3749999999999997E-2</v>
      </c>
      <c r="J12" s="122">
        <f t="shared" si="5"/>
        <v>0.39862625000000002</v>
      </c>
      <c r="K12" s="122">
        <f t="shared" si="6"/>
        <v>0.34612500000000002</v>
      </c>
      <c r="L12" s="123">
        <f t="shared" si="3"/>
        <v>2.0125000000000001E-2</v>
      </c>
      <c r="M12" s="123">
        <f t="shared" si="7"/>
        <v>-5.2501249999999999E-2</v>
      </c>
      <c r="N12" s="124">
        <f t="shared" si="4"/>
        <v>44866</v>
      </c>
      <c r="O12" s="125"/>
      <c r="P12" s="120"/>
      <c r="Q12" s="120"/>
      <c r="R12" s="121"/>
      <c r="S12" s="120"/>
      <c r="T12" s="120"/>
      <c r="U12" s="120"/>
      <c r="V12" s="5"/>
      <c r="W12" s="5"/>
    </row>
    <row r="13" spans="1:23" x14ac:dyDescent="0.3">
      <c r="A13" s="115">
        <v>44896</v>
      </c>
      <c r="B13" s="116">
        <v>25200</v>
      </c>
      <c r="C13" s="116">
        <v>20000</v>
      </c>
      <c r="D13" s="120">
        <f>D12*HO+B13*HO</f>
        <v>344101</v>
      </c>
      <c r="E13" s="120">
        <f>IF(C13="",NA(),E12+C13)*HO</f>
        <v>296900</v>
      </c>
      <c r="F13" s="120">
        <f>E13*HO-D13*HO</f>
        <v>-47201</v>
      </c>
      <c r="G13" s="120">
        <f t="shared" si="0"/>
        <v>0.86282806501579479</v>
      </c>
      <c r="H13" s="121">
        <f t="shared" si="1"/>
        <v>3.15E-2</v>
      </c>
      <c r="I13" s="121">
        <f t="shared" si="2"/>
        <v>2.5000000000000001E-2</v>
      </c>
      <c r="J13" s="122">
        <f t="shared" si="5"/>
        <v>0.43012625000000004</v>
      </c>
      <c r="K13" s="122">
        <f t="shared" si="6"/>
        <v>0.37112500000000004</v>
      </c>
      <c r="L13" s="123">
        <f t="shared" si="3"/>
        <v>-6.4999999999999997E-3</v>
      </c>
      <c r="M13" s="123">
        <f t="shared" si="7"/>
        <v>-5.9001250000000005E-2</v>
      </c>
      <c r="N13" s="124">
        <f t="shared" si="4"/>
        <v>44896</v>
      </c>
      <c r="O13" s="125"/>
      <c r="P13" s="120"/>
      <c r="Q13" s="120"/>
      <c r="R13" s="120"/>
      <c r="S13" s="120"/>
      <c r="T13" s="120"/>
      <c r="U13" s="120"/>
      <c r="V13" s="24"/>
      <c r="W13" s="24"/>
    </row>
    <row r="14" spans="1:23" x14ac:dyDescent="0.3">
      <c r="A14" s="115">
        <v>44927</v>
      </c>
      <c r="B14" s="116">
        <v>33800</v>
      </c>
      <c r="C14" s="116">
        <v>18900</v>
      </c>
      <c r="D14" s="120">
        <f>D13*HO+B14*HO</f>
        <v>377901</v>
      </c>
      <c r="E14" s="120">
        <f>IF(C14="",NA(),E13+C14)*HO</f>
        <v>315800</v>
      </c>
      <c r="F14" s="120">
        <f>E14*HO-D14*HO</f>
        <v>-62101</v>
      </c>
      <c r="G14" s="120">
        <f t="shared" si="0"/>
        <v>0.83566860103572105</v>
      </c>
      <c r="H14" s="121">
        <f t="shared" si="1"/>
        <v>4.2250000000000003E-2</v>
      </c>
      <c r="I14" s="121">
        <f t="shared" si="2"/>
        <v>2.3625E-2</v>
      </c>
      <c r="J14" s="122">
        <f t="shared" si="5"/>
        <v>0.47237625000000005</v>
      </c>
      <c r="K14" s="122">
        <f t="shared" si="6"/>
        <v>0.39475000000000005</v>
      </c>
      <c r="L14" s="123">
        <f t="shared" si="3"/>
        <v>-1.8624999999999999E-2</v>
      </c>
      <c r="M14" s="123">
        <f t="shared" si="7"/>
        <v>-7.7626250000000008E-2</v>
      </c>
      <c r="N14" s="124">
        <f t="shared" si="4"/>
        <v>44927</v>
      </c>
      <c r="O14" s="125"/>
      <c r="P14" s="120"/>
      <c r="Q14" s="120"/>
      <c r="R14" s="120"/>
      <c r="S14" s="120"/>
      <c r="T14" s="120"/>
      <c r="U14" s="120"/>
      <c r="V14" s="24"/>
      <c r="W14" s="24"/>
    </row>
    <row r="15" spans="1:23" x14ac:dyDescent="0.3">
      <c r="A15" s="115">
        <v>44958</v>
      </c>
      <c r="B15" s="116">
        <v>40900</v>
      </c>
      <c r="C15" s="116">
        <v>27600</v>
      </c>
      <c r="D15" s="120">
        <f>D14*HO+B15*HO</f>
        <v>418801</v>
      </c>
      <c r="E15" s="120">
        <f>IF(C15="",NA(),E14+C15)*HO</f>
        <v>343400</v>
      </c>
      <c r="F15" s="120">
        <f>E15*HO-D15*HO</f>
        <v>-75401</v>
      </c>
      <c r="G15" s="120">
        <f t="shared" si="0"/>
        <v>0.81995983772722603</v>
      </c>
      <c r="H15" s="121">
        <f t="shared" si="1"/>
        <v>5.1124999999999997E-2</v>
      </c>
      <c r="I15" s="121">
        <f t="shared" si="2"/>
        <v>3.4500000000000003E-2</v>
      </c>
      <c r="J15" s="122">
        <f t="shared" si="5"/>
        <v>0.52350125000000003</v>
      </c>
      <c r="K15" s="122">
        <f t="shared" si="6"/>
        <v>0.42925000000000002</v>
      </c>
      <c r="L15" s="123">
        <f t="shared" si="3"/>
        <v>-1.6625000000000001E-2</v>
      </c>
      <c r="M15" s="123">
        <f t="shared" si="7"/>
        <v>-9.4251250000000009E-2</v>
      </c>
      <c r="N15" s="124">
        <f t="shared" si="4"/>
        <v>44958</v>
      </c>
      <c r="O15" s="125"/>
      <c r="P15" s="120"/>
      <c r="Q15" s="120"/>
      <c r="R15" s="120"/>
      <c r="S15" s="120"/>
      <c r="T15" s="120"/>
      <c r="U15" s="120"/>
      <c r="V15" s="24"/>
      <c r="W15" s="24"/>
    </row>
    <row r="16" spans="1:23" x14ac:dyDescent="0.3">
      <c r="A16" s="115">
        <v>44986</v>
      </c>
      <c r="B16" s="116">
        <v>49800</v>
      </c>
      <c r="C16" s="116">
        <v>35900</v>
      </c>
      <c r="D16" s="120">
        <f>D15*HO+B16*HO</f>
        <v>468601</v>
      </c>
      <c r="E16" s="120">
        <f>IF(C16="",NA(),E15+C16)*HO</f>
        <v>379300</v>
      </c>
      <c r="F16" s="120">
        <f>E16*HO-D16*HO</f>
        <v>-89301</v>
      </c>
      <c r="G16" s="120">
        <f t="shared" si="0"/>
        <v>0.80943062434779267</v>
      </c>
      <c r="H16" s="121">
        <f t="shared" si="1"/>
        <v>6.225E-2</v>
      </c>
      <c r="I16" s="121">
        <f t="shared" si="2"/>
        <v>4.4874999999999998E-2</v>
      </c>
      <c r="J16" s="122">
        <f t="shared" si="5"/>
        <v>0.58575125000000006</v>
      </c>
      <c r="K16" s="122">
        <f t="shared" si="6"/>
        <v>0.47412500000000002</v>
      </c>
      <c r="L16" s="123">
        <f t="shared" si="3"/>
        <v>-1.7375000000000002E-2</v>
      </c>
      <c r="M16" s="123">
        <f t="shared" si="7"/>
        <v>-0.11162625000000004</v>
      </c>
      <c r="N16" s="124">
        <f t="shared" si="4"/>
        <v>44986</v>
      </c>
      <c r="O16" s="125"/>
      <c r="P16" s="120"/>
      <c r="Q16" s="120"/>
      <c r="R16" s="120"/>
      <c r="S16" s="120"/>
      <c r="T16" s="120"/>
      <c r="U16" s="120"/>
      <c r="V16" s="24"/>
      <c r="W16" s="24"/>
    </row>
    <row r="17" spans="1:23" x14ac:dyDescent="0.3">
      <c r="A17" s="115">
        <v>45017</v>
      </c>
      <c r="B17" s="116">
        <v>65800</v>
      </c>
      <c r="C17" s="116">
        <v>48800</v>
      </c>
      <c r="D17" s="120">
        <f>D16*HO+B17*HO</f>
        <v>534401</v>
      </c>
      <c r="E17" s="120">
        <f>IF(C17="",NA(),E16+C17)*HO</f>
        <v>428100</v>
      </c>
      <c r="F17" s="120">
        <f>E17*HO-D17*HO</f>
        <v>-106301</v>
      </c>
      <c r="G17" s="120">
        <f t="shared" si="0"/>
        <v>0.80108383030720376</v>
      </c>
      <c r="H17" s="121">
        <f t="shared" si="1"/>
        <v>8.2250000000000004E-2</v>
      </c>
      <c r="I17" s="121">
        <f t="shared" si="2"/>
        <v>6.0999999999999999E-2</v>
      </c>
      <c r="J17" s="122">
        <f t="shared" si="5"/>
        <v>0.6680012500000001</v>
      </c>
      <c r="K17" s="122">
        <f t="shared" si="6"/>
        <v>0.53512500000000007</v>
      </c>
      <c r="L17" s="123">
        <f t="shared" si="3"/>
        <v>-2.1250000000000002E-2</v>
      </c>
      <c r="M17" s="123">
        <f t="shared" si="7"/>
        <v>-0.13287625000000003</v>
      </c>
      <c r="N17" s="124">
        <f t="shared" si="4"/>
        <v>45017</v>
      </c>
      <c r="O17" s="125"/>
      <c r="P17" s="120"/>
      <c r="Q17" s="120"/>
      <c r="R17" s="120"/>
      <c r="S17" s="120"/>
      <c r="T17" s="120"/>
      <c r="U17" s="120"/>
      <c r="V17" s="24"/>
      <c r="W17" s="24"/>
    </row>
    <row r="18" spans="1:23" x14ac:dyDescent="0.3">
      <c r="A18" s="115">
        <v>45047</v>
      </c>
      <c r="B18" s="116">
        <v>70200</v>
      </c>
      <c r="C18" s="116">
        <v>55700</v>
      </c>
      <c r="D18" s="120">
        <f>D17*HO+B18*HO</f>
        <v>604601</v>
      </c>
      <c r="E18" s="120">
        <f>IF(C18="",NA(),E17+C18)*HO</f>
        <v>483800</v>
      </c>
      <c r="F18" s="120">
        <f>E18*HO-D18*HO</f>
        <v>-120801</v>
      </c>
      <c r="G18" s="120">
        <f t="shared" si="0"/>
        <v>0.80019715481780551</v>
      </c>
      <c r="H18" s="121">
        <f t="shared" si="1"/>
        <v>8.7749999999999995E-2</v>
      </c>
      <c r="I18" s="121">
        <f t="shared" si="2"/>
        <v>6.9625000000000006E-2</v>
      </c>
      <c r="J18" s="122">
        <f t="shared" si="5"/>
        <v>0.7557512500000001</v>
      </c>
      <c r="K18" s="122">
        <f t="shared" si="6"/>
        <v>0.60475000000000012</v>
      </c>
      <c r="L18" s="123">
        <f t="shared" si="3"/>
        <v>-1.8124999999999999E-2</v>
      </c>
      <c r="M18" s="123">
        <f t="shared" si="7"/>
        <v>-0.15100124999999998</v>
      </c>
      <c r="N18" s="124">
        <f t="shared" si="4"/>
        <v>45047</v>
      </c>
      <c r="O18" s="125"/>
      <c r="P18" s="120"/>
      <c r="Q18" s="120"/>
      <c r="R18" s="120"/>
      <c r="S18" s="120"/>
      <c r="T18" s="120"/>
      <c r="U18" s="120"/>
      <c r="V18" s="24"/>
      <c r="W18" s="24"/>
    </row>
    <row r="19" spans="1:23" x14ac:dyDescent="0.3">
      <c r="A19" s="115">
        <v>45078</v>
      </c>
      <c r="B19" s="116">
        <v>50699</v>
      </c>
      <c r="C19" s="116">
        <v>68600</v>
      </c>
      <c r="D19" s="120">
        <f>D18*HO+B19*HO</f>
        <v>655300</v>
      </c>
      <c r="E19" s="120">
        <f>IF(C19="",NA(),E18+C19)*HO</f>
        <v>552400</v>
      </c>
      <c r="F19" s="120">
        <f>E19*HO-D19*HO</f>
        <v>-102900</v>
      </c>
      <c r="G19" s="120">
        <f t="shared" si="0"/>
        <v>0.8429726842667481</v>
      </c>
      <c r="H19" s="121">
        <f t="shared" si="1"/>
        <v>6.3373750000000006E-2</v>
      </c>
      <c r="I19" s="121">
        <f t="shared" si="2"/>
        <v>8.5750000000000007E-2</v>
      </c>
      <c r="J19" s="122">
        <f t="shared" si="5"/>
        <v>0.8191250000000001</v>
      </c>
      <c r="K19" s="122">
        <f t="shared" si="6"/>
        <v>0.69050000000000011</v>
      </c>
      <c r="L19" s="123">
        <f t="shared" si="3"/>
        <v>2.237625E-2</v>
      </c>
      <c r="M19" s="123">
        <f t="shared" si="7"/>
        <v>-0.12862499999999999</v>
      </c>
      <c r="N19" s="124">
        <f t="shared" si="4"/>
        <v>45078</v>
      </c>
      <c r="O19" s="125"/>
      <c r="P19" s="120"/>
      <c r="Q19" s="120"/>
      <c r="R19" s="120"/>
      <c r="S19" s="120"/>
      <c r="T19" s="120"/>
      <c r="U19" s="120"/>
      <c r="V19" s="24"/>
      <c r="W19" s="24"/>
    </row>
    <row r="20" spans="1:23" x14ac:dyDescent="0.3">
      <c r="A20" s="115">
        <v>45108</v>
      </c>
      <c r="B20" s="116">
        <v>39800</v>
      </c>
      <c r="C20" s="116">
        <v>60500</v>
      </c>
      <c r="D20" s="120">
        <f>D19*HO+B20*HO</f>
        <v>695100</v>
      </c>
      <c r="E20" s="120">
        <f>IF(C20="",NA(),E19+C20)*HO</f>
        <v>612900</v>
      </c>
      <c r="F20" s="120">
        <f>E20*HO-D20*HO</f>
        <v>-82200</v>
      </c>
      <c r="G20" s="120">
        <f t="shared" si="0"/>
        <v>0.88174363400949507</v>
      </c>
      <c r="H20" s="121">
        <f t="shared" si="1"/>
        <v>4.9750000000000003E-2</v>
      </c>
      <c r="I20" s="121">
        <f t="shared" si="2"/>
        <v>7.5624999999999998E-2</v>
      </c>
      <c r="J20" s="122">
        <f t="shared" si="5"/>
        <v>0.86887500000000006</v>
      </c>
      <c r="K20" s="122">
        <f t="shared" si="6"/>
        <v>0.76612500000000017</v>
      </c>
      <c r="L20" s="123">
        <f t="shared" si="3"/>
        <v>2.5874999999999999E-2</v>
      </c>
      <c r="M20" s="123">
        <f t="shared" si="7"/>
        <v>-0.1027499999999999</v>
      </c>
      <c r="N20" s="124">
        <f t="shared" si="4"/>
        <v>45108</v>
      </c>
      <c r="O20" s="125"/>
      <c r="P20" s="120"/>
      <c r="Q20" s="120"/>
      <c r="R20" s="120"/>
      <c r="S20" s="120"/>
      <c r="T20" s="120"/>
      <c r="U20" s="120"/>
      <c r="V20" s="24"/>
      <c r="W20" s="24"/>
    </row>
    <row r="21" spans="1:23" x14ac:dyDescent="0.3">
      <c r="A21" s="115">
        <v>45139</v>
      </c>
      <c r="B21" s="116">
        <v>37800</v>
      </c>
      <c r="C21" s="116">
        <v>55000</v>
      </c>
      <c r="D21" s="120">
        <f>D20*HO+B21*HO</f>
        <v>732900</v>
      </c>
      <c r="E21" s="120">
        <f>IF(C21="",NA(),E20+C21)*HO</f>
        <v>667900</v>
      </c>
      <c r="F21" s="120">
        <f>E21*HO-D21*HO</f>
        <v>-65000</v>
      </c>
      <c r="G21" s="120">
        <f t="shared" si="0"/>
        <v>0.91131122936280529</v>
      </c>
      <c r="H21" s="121">
        <f t="shared" si="1"/>
        <v>4.725E-2</v>
      </c>
      <c r="I21" s="121">
        <f t="shared" si="2"/>
        <v>6.8750000000000006E-2</v>
      </c>
      <c r="J21" s="122">
        <f t="shared" si="5"/>
        <v>0.91612500000000008</v>
      </c>
      <c r="K21" s="122">
        <f t="shared" si="6"/>
        <v>0.83487500000000014</v>
      </c>
      <c r="L21" s="123">
        <f t="shared" si="3"/>
        <v>2.1499999999999998E-2</v>
      </c>
      <c r="M21" s="123">
        <f t="shared" si="7"/>
        <v>-8.1249999999999933E-2</v>
      </c>
      <c r="N21" s="124">
        <f t="shared" si="4"/>
        <v>45139</v>
      </c>
      <c r="O21" s="125"/>
      <c r="P21" s="120"/>
      <c r="Q21" s="120"/>
      <c r="R21" s="120"/>
      <c r="S21" s="120"/>
      <c r="T21" s="120"/>
      <c r="U21" s="120"/>
      <c r="V21" s="24"/>
      <c r="W21" s="24"/>
    </row>
    <row r="22" spans="1:23" x14ac:dyDescent="0.3">
      <c r="A22" s="115">
        <v>45170</v>
      </c>
      <c r="B22" s="116">
        <v>26100</v>
      </c>
      <c r="C22" s="116">
        <v>45000</v>
      </c>
      <c r="D22" s="120">
        <f>D21*HO+B22*HO</f>
        <v>759000</v>
      </c>
      <c r="E22" s="120">
        <f>IF(C22="",NA(),E21+C22)*HO</f>
        <v>712900</v>
      </c>
      <c r="F22" s="120">
        <f>E22*HO-D22*HO</f>
        <v>-46100</v>
      </c>
      <c r="G22" s="120">
        <f t="shared" si="0"/>
        <v>0.93926218708827403</v>
      </c>
      <c r="H22" s="121">
        <f t="shared" si="1"/>
        <v>3.2625000000000001E-2</v>
      </c>
      <c r="I22" s="121">
        <f t="shared" si="2"/>
        <v>5.6250000000000001E-2</v>
      </c>
      <c r="J22" s="122">
        <f t="shared" si="5"/>
        <v>0.94875000000000009</v>
      </c>
      <c r="K22" s="122">
        <f t="shared" si="6"/>
        <v>0.89112500000000017</v>
      </c>
      <c r="L22" s="123">
        <f t="shared" si="3"/>
        <v>2.3625E-2</v>
      </c>
      <c r="M22" s="123">
        <f t="shared" si="7"/>
        <v>-5.7624999999999926E-2</v>
      </c>
      <c r="N22" s="124">
        <f t="shared" si="4"/>
        <v>45170</v>
      </c>
      <c r="O22" s="125"/>
      <c r="P22" s="120"/>
      <c r="Q22" s="120"/>
      <c r="R22" s="120"/>
      <c r="S22" s="120"/>
      <c r="T22" s="120"/>
      <c r="U22" s="120"/>
      <c r="V22" s="24"/>
      <c r="W22" s="24"/>
    </row>
    <row r="23" spans="1:23" x14ac:dyDescent="0.3">
      <c r="A23" s="115">
        <v>45200</v>
      </c>
      <c r="B23" s="116">
        <v>15500</v>
      </c>
      <c r="C23" s="116">
        <v>35000</v>
      </c>
      <c r="D23" s="120">
        <f>D22*HO+B23*HO</f>
        <v>774500</v>
      </c>
      <c r="E23" s="120">
        <f>IF(C23="",NA(),E22+C23)*HO</f>
        <v>747900</v>
      </c>
      <c r="F23" s="120">
        <f>E23*HO-D23*HO</f>
        <v>-26600</v>
      </c>
      <c r="G23" s="120">
        <f t="shared" si="0"/>
        <v>0.96565526145900582</v>
      </c>
      <c r="H23" s="121">
        <f t="shared" si="1"/>
        <v>1.9375E-2</v>
      </c>
      <c r="I23" s="121">
        <f t="shared" si="2"/>
        <v>4.3749999999999997E-2</v>
      </c>
      <c r="J23" s="122">
        <f t="shared" si="5"/>
        <v>0.96812500000000012</v>
      </c>
      <c r="K23" s="122">
        <f t="shared" si="6"/>
        <v>0.93487500000000012</v>
      </c>
      <c r="L23" s="123">
        <f t="shared" si="3"/>
        <v>2.4375000000000001E-2</v>
      </c>
      <c r="M23" s="123">
        <f t="shared" si="7"/>
        <v>-3.3250000000000002E-2</v>
      </c>
      <c r="N23" s="124">
        <f t="shared" si="4"/>
        <v>45200</v>
      </c>
      <c r="O23" s="125"/>
      <c r="P23" s="120"/>
      <c r="Q23" s="120"/>
      <c r="R23" s="120"/>
      <c r="S23" s="120"/>
      <c r="T23" s="120"/>
      <c r="U23" s="120"/>
      <c r="V23" s="24"/>
      <c r="W23" s="24"/>
    </row>
    <row r="24" spans="1:23" x14ac:dyDescent="0.3">
      <c r="A24" s="115">
        <v>45231</v>
      </c>
      <c r="B24" s="116">
        <v>13900</v>
      </c>
      <c r="C24" s="116">
        <v>25000</v>
      </c>
      <c r="D24" s="120">
        <f>D23*HO+B24*HO</f>
        <v>788400</v>
      </c>
      <c r="E24" s="120">
        <f>IF(C24="",NA(),E23+C24)*HO</f>
        <v>772900</v>
      </c>
      <c r="F24" s="120">
        <f>E24*HO-D24*HO</f>
        <v>-15500</v>
      </c>
      <c r="G24" s="120">
        <f t="shared" si="0"/>
        <v>0.98033992897006594</v>
      </c>
      <c r="H24" s="121">
        <f t="shared" si="1"/>
        <v>1.7375000000000002E-2</v>
      </c>
      <c r="I24" s="121">
        <f t="shared" si="2"/>
        <v>3.125E-2</v>
      </c>
      <c r="J24" s="122">
        <f t="shared" si="5"/>
        <v>0.98550000000000015</v>
      </c>
      <c r="K24" s="122">
        <f t="shared" si="6"/>
        <v>0.96612500000000012</v>
      </c>
      <c r="L24" s="123">
        <f t="shared" si="3"/>
        <v>1.3875E-2</v>
      </c>
      <c r="M24" s="123">
        <f t="shared" si="7"/>
        <v>-1.9375000000000031E-2</v>
      </c>
      <c r="N24" s="124">
        <f t="shared" si="4"/>
        <v>45231</v>
      </c>
      <c r="O24" s="125"/>
      <c r="P24" s="120"/>
      <c r="Q24" s="120"/>
      <c r="R24" s="120"/>
      <c r="S24" s="120"/>
      <c r="T24" s="120"/>
      <c r="U24" s="120"/>
      <c r="V24" s="24"/>
      <c r="W24" s="24"/>
    </row>
    <row r="25" spans="1:23" x14ac:dyDescent="0.3">
      <c r="A25" s="115">
        <v>45261</v>
      </c>
      <c r="B25" s="116">
        <v>11600</v>
      </c>
      <c r="C25" s="116">
        <v>12800</v>
      </c>
      <c r="D25" s="120">
        <f>D24*HO+B25*HO</f>
        <v>800000</v>
      </c>
      <c r="E25" s="120">
        <f>IF(C25="",NA(),E24+C25)*HO</f>
        <v>785700</v>
      </c>
      <c r="F25" s="120">
        <f>E25*HO-D25*HO</f>
        <v>-14300</v>
      </c>
      <c r="G25" s="120">
        <f t="shared" si="0"/>
        <v>0.98212500000000003</v>
      </c>
      <c r="H25" s="121">
        <f t="shared" si="1"/>
        <v>1.4500000000000001E-2</v>
      </c>
      <c r="I25" s="121">
        <f t="shared" si="2"/>
        <v>1.6E-2</v>
      </c>
      <c r="J25" s="122">
        <f t="shared" si="5"/>
        <v>1.0000000000000002</v>
      </c>
      <c r="K25" s="122">
        <f t="shared" si="6"/>
        <v>0.98212500000000014</v>
      </c>
      <c r="L25" s="123">
        <f t="shared" si="3"/>
        <v>1.5E-3</v>
      </c>
      <c r="M25" s="123">
        <f t="shared" si="7"/>
        <v>-1.7875000000000085E-2</v>
      </c>
      <c r="N25" s="124">
        <f t="shared" si="4"/>
        <v>45261</v>
      </c>
      <c r="O25" s="125"/>
      <c r="P25" s="120"/>
      <c r="Q25" s="120"/>
      <c r="R25" s="120"/>
      <c r="S25" s="120"/>
      <c r="T25" s="120"/>
      <c r="U25" s="120"/>
      <c r="V25" s="24"/>
      <c r="W25" s="24"/>
    </row>
    <row r="26" spans="1:23" x14ac:dyDescent="0.3">
      <c r="A26" s="115">
        <v>45292</v>
      </c>
      <c r="B26" s="116">
        <v>0</v>
      </c>
      <c r="C26" s="116">
        <v>7900</v>
      </c>
      <c r="D26" s="120">
        <f>D25*HO+B26*HO</f>
        <v>800000</v>
      </c>
      <c r="E26" s="120">
        <f>IF(C26="",NA(),E25+C26)*HO</f>
        <v>793600</v>
      </c>
      <c r="F26" s="120">
        <f>E26*HO-D26*HO</f>
        <v>-6400</v>
      </c>
      <c r="G26" s="120">
        <f t="shared" si="0"/>
        <v>1</v>
      </c>
      <c r="H26" s="121">
        <f t="shared" si="1"/>
        <v>0</v>
      </c>
      <c r="I26" s="121">
        <f t="shared" si="2"/>
        <v>9.8750000000000001E-3</v>
      </c>
      <c r="J26" s="122">
        <f t="shared" si="5"/>
        <v>1.0000000000000002</v>
      </c>
      <c r="K26" s="122">
        <f t="shared" si="6"/>
        <v>0.9920000000000001</v>
      </c>
      <c r="L26" s="123">
        <f t="shared" si="3"/>
        <v>9.8750000000000001E-3</v>
      </c>
      <c r="M26" s="123">
        <f t="shared" si="7"/>
        <v>-8.0000000000001181E-3</v>
      </c>
      <c r="N26" s="124">
        <f t="shared" si="4"/>
        <v>45292</v>
      </c>
      <c r="O26" s="125"/>
      <c r="P26" s="120"/>
      <c r="Q26" s="120"/>
      <c r="R26" s="120"/>
      <c r="S26" s="120"/>
      <c r="T26" s="120"/>
      <c r="U26" s="120"/>
      <c r="V26" s="24"/>
      <c r="W26" s="24"/>
    </row>
    <row r="27" spans="1:23" x14ac:dyDescent="0.3">
      <c r="A27" s="115">
        <v>45323</v>
      </c>
      <c r="B27" s="116">
        <v>0</v>
      </c>
      <c r="C27" s="116">
        <v>4400</v>
      </c>
      <c r="D27" s="120">
        <f>D26*HO+B27*HO</f>
        <v>800000</v>
      </c>
      <c r="E27" s="120">
        <f>IF(C27="",NA(),E26+C27)*HO</f>
        <v>798000</v>
      </c>
      <c r="F27" s="120">
        <f>E27*HO-D27*HO</f>
        <v>-2000</v>
      </c>
      <c r="G27" s="120">
        <f t="shared" si="0"/>
        <v>1</v>
      </c>
      <c r="H27" s="121">
        <f t="shared" si="1"/>
        <v>0</v>
      </c>
      <c r="I27" s="121">
        <f t="shared" si="2"/>
        <v>5.4999999999999997E-3</v>
      </c>
      <c r="J27" s="122">
        <f t="shared" si="5"/>
        <v>1.0000000000000002</v>
      </c>
      <c r="K27" s="122">
        <f t="shared" si="6"/>
        <v>0.99750000000000005</v>
      </c>
      <c r="L27" s="123">
        <f t="shared" si="3"/>
        <v>5.4999999999999997E-3</v>
      </c>
      <c r="M27" s="123">
        <f t="shared" si="7"/>
        <v>-2.5000000000001688E-3</v>
      </c>
      <c r="N27" s="124">
        <f t="shared" si="4"/>
        <v>45323</v>
      </c>
      <c r="O27" s="125"/>
      <c r="P27" s="120"/>
      <c r="Q27" s="120"/>
      <c r="R27" s="120"/>
      <c r="S27" s="120"/>
      <c r="T27" s="120"/>
      <c r="U27" s="120"/>
      <c r="V27" s="24"/>
      <c r="W27" s="24"/>
    </row>
    <row r="28" spans="1:23" x14ac:dyDescent="0.3">
      <c r="A28" s="115">
        <v>45352</v>
      </c>
      <c r="B28" s="116">
        <v>0</v>
      </c>
      <c r="C28" s="116">
        <v>2000</v>
      </c>
      <c r="D28" s="120">
        <f>D27*HO+B28*HO</f>
        <v>800000</v>
      </c>
      <c r="E28" s="120">
        <f>IF(C28="",NA(),E27+C28)*HO</f>
        <v>800000</v>
      </c>
      <c r="F28" s="120">
        <f>E28*HO-D28*HO</f>
        <v>0</v>
      </c>
      <c r="G28" s="120">
        <f t="shared" si="0"/>
        <v>1</v>
      </c>
      <c r="H28" s="121">
        <f t="shared" si="1"/>
        <v>0</v>
      </c>
      <c r="I28" s="121">
        <f t="shared" si="2"/>
        <v>2.5000000000000001E-3</v>
      </c>
      <c r="J28" s="122">
        <f t="shared" si="5"/>
        <v>1.0000000000000002</v>
      </c>
      <c r="K28" s="122">
        <f t="shared" si="6"/>
        <v>1</v>
      </c>
      <c r="L28" s="123">
        <f t="shared" si="3"/>
        <v>2.5000000000000001E-3</v>
      </c>
      <c r="M28" s="123">
        <f t="shared" si="7"/>
        <v>0</v>
      </c>
      <c r="N28" s="124">
        <f t="shared" si="4"/>
        <v>45352</v>
      </c>
      <c r="O28" s="125"/>
      <c r="P28" s="120"/>
      <c r="Q28" s="120"/>
      <c r="R28" s="120"/>
      <c r="S28" s="120"/>
      <c r="T28" s="120"/>
      <c r="U28" s="120"/>
      <c r="V28" s="24"/>
      <c r="W28" s="24"/>
    </row>
    <row r="29" spans="1:23" x14ac:dyDescent="0.3">
      <c r="A29" s="115">
        <v>45383</v>
      </c>
      <c r="B29" s="116">
        <v>0</v>
      </c>
      <c r="C29" s="116"/>
      <c r="D29" s="120">
        <f>D28*HO+B29*HO</f>
        <v>800000</v>
      </c>
      <c r="E29" s="120" t="e">
        <f>IF(C29="",NA(),E28+C29)*HO</f>
        <v>#N/A</v>
      </c>
      <c r="F29" s="120" t="e">
        <f>E29*HO-D29*HO</f>
        <v>#N/A</v>
      </c>
      <c r="G29" s="126">
        <f t="shared" si="0"/>
        <v>1</v>
      </c>
      <c r="H29" s="127">
        <f t="shared" si="1"/>
        <v>0</v>
      </c>
      <c r="I29" s="121" t="e">
        <f t="shared" si="2"/>
        <v>#N/A</v>
      </c>
      <c r="J29" s="128">
        <f t="shared" si="5"/>
        <v>1.0000000000000002</v>
      </c>
      <c r="K29" s="122" t="e">
        <f t="shared" si="6"/>
        <v>#N/A</v>
      </c>
      <c r="L29" s="129">
        <f t="shared" si="3"/>
        <v>0</v>
      </c>
      <c r="M29" s="129" t="e">
        <f t="shared" si="7"/>
        <v>#N/A</v>
      </c>
      <c r="N29" s="130" t="e">
        <f t="shared" si="4"/>
        <v>#N/A</v>
      </c>
      <c r="O29" s="125"/>
      <c r="P29" s="120"/>
      <c r="Q29" s="120"/>
      <c r="R29" s="120"/>
      <c r="S29" s="120"/>
      <c r="T29" s="120"/>
      <c r="U29" s="120"/>
      <c r="V29" s="24"/>
      <c r="W29" s="24"/>
    </row>
    <row r="31" spans="1:23" x14ac:dyDescent="0.3">
      <c r="D31" s="21"/>
    </row>
    <row r="35" spans="5:5" x14ac:dyDescent="0.3">
      <c r="E35" s="23"/>
    </row>
    <row r="36" spans="5:5" x14ac:dyDescent="0.3">
      <c r="E36" s="23"/>
    </row>
    <row r="37" spans="5:5" x14ac:dyDescent="0.3">
      <c r="E37" s="23"/>
    </row>
    <row r="38" spans="5:5" x14ac:dyDescent="0.3">
      <c r="E38" s="23"/>
    </row>
    <row r="39" spans="5:5" x14ac:dyDescent="0.3">
      <c r="E39" s="23"/>
    </row>
    <row r="40" spans="5:5" x14ac:dyDescent="0.3">
      <c r="E40" s="23"/>
    </row>
    <row r="41" spans="5:5" x14ac:dyDescent="0.3">
      <c r="E41" s="23"/>
    </row>
    <row r="42" spans="5:5" x14ac:dyDescent="0.3">
      <c r="E42" s="23"/>
    </row>
    <row r="43" spans="5:5" x14ac:dyDescent="0.3">
      <c r="E43" s="23"/>
    </row>
    <row r="44" spans="5:5" x14ac:dyDescent="0.3">
      <c r="E44" s="23"/>
    </row>
    <row r="45" spans="5:5" x14ac:dyDescent="0.3">
      <c r="E45" s="23"/>
    </row>
    <row r="46" spans="5:5" x14ac:dyDescent="0.3">
      <c r="E46" s="23"/>
    </row>
    <row r="47" spans="5:5" x14ac:dyDescent="0.3">
      <c r="E47" s="23"/>
    </row>
    <row r="48" spans="5:5" x14ac:dyDescent="0.3">
      <c r="E48" s="23"/>
    </row>
    <row r="49" spans="5:5" x14ac:dyDescent="0.3">
      <c r="E49" s="23"/>
    </row>
    <row r="50" spans="5:5" x14ac:dyDescent="0.3">
      <c r="E50" s="23"/>
    </row>
    <row r="51" spans="5:5" x14ac:dyDescent="0.3">
      <c r="E51" s="23"/>
    </row>
    <row r="52" spans="5:5" x14ac:dyDescent="0.3">
      <c r="E52" s="23"/>
    </row>
    <row r="53" spans="5:5" x14ac:dyDescent="0.3">
      <c r="E53" s="23"/>
    </row>
    <row r="54" spans="5:5" x14ac:dyDescent="0.3">
      <c r="E54" s="23"/>
    </row>
    <row r="55" spans="5:5" x14ac:dyDescent="0.3">
      <c r="E55" s="23"/>
    </row>
    <row r="56" spans="5:5" x14ac:dyDescent="0.3">
      <c r="E56" s="23"/>
    </row>
    <row r="57" spans="5:5" x14ac:dyDescent="0.3">
      <c r="E57" s="23"/>
    </row>
    <row r="58" spans="5:5" x14ac:dyDescent="0.3">
      <c r="E58" s="23"/>
    </row>
    <row r="59" spans="5:5" x14ac:dyDescent="0.3">
      <c r="E59" s="23"/>
    </row>
    <row r="60" spans="5:5" x14ac:dyDescent="0.3">
      <c r="E60" s="23"/>
    </row>
    <row r="61" spans="5:5" x14ac:dyDescent="0.3">
      <c r="E61" s="23"/>
    </row>
    <row r="62" spans="5:5" x14ac:dyDescent="0.3">
      <c r="E62" s="23"/>
    </row>
    <row r="63" spans="5:5" x14ac:dyDescent="0.3">
      <c r="E63" s="23"/>
    </row>
    <row r="64" spans="5:5" x14ac:dyDescent="0.3">
      <c r="E64" s="23"/>
    </row>
    <row r="65" spans="5:6" x14ac:dyDescent="0.3">
      <c r="E65" s="22"/>
      <c r="F65" s="23"/>
    </row>
  </sheetData>
  <sheetProtection algorithmName="SHA-512" hashValue="/PrXOHMjTbr+06Dz++gWtypAKIF2Lr9mtnb8rjhY02fTNn6hXTHOPwMlJb1OLp0J1O1xdr7fiZdV9xKtqAYetw==" saltValue="tA+loJIpJ5cJUOHS6hMerg==" spinCount="100000" sheet="1" objects="1" scenarios="1"/>
  <pageMargins left="0.7" right="0.7" top="0.75" bottom="0.75" header="0.3" footer="0.3"/>
  <pageSetup scale="41"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Home</vt:lpstr>
      <vt:lpstr>Dashboard</vt:lpstr>
      <vt:lpstr>Time Schedule Input</vt:lpstr>
      <vt:lpstr>S-Curve Data Input Overall</vt:lpstr>
      <vt:lpstr>HO</vt:lpstr>
      <vt:lpstr>Dashboard!Print_Area</vt:lpstr>
      <vt:lpstr>'S-Curve Data Input Overall'!Print_Area</vt:lpstr>
      <vt:lpstr>'Time Schedule Input'!Print_Area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Abdelfattah</dc:creator>
  <cp:lastModifiedBy>Ahmed Abdelfattah</cp:lastModifiedBy>
  <cp:lastPrinted>2022-09-12T09:00:33Z</cp:lastPrinted>
  <dcterms:created xsi:type="dcterms:W3CDTF">2015-06-05T18:17:20Z</dcterms:created>
  <dcterms:modified xsi:type="dcterms:W3CDTF">2022-11-21T13:52:47Z</dcterms:modified>
</cp:coreProperties>
</file>